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435"/>
  </bookViews>
  <sheets>
    <sheet name="RECURSOS PUBLICITARIOS" sheetId="1" r:id="rId1"/>
    <sheet name="LOTE 1" sheetId="2" r:id="rId2"/>
    <sheet name="LOTE 2" sheetId="3" r:id="rId3"/>
    <sheet name="LOTE 3" sheetId="4" r:id="rId4"/>
    <sheet name="LOTE 4" sheetId="5" r:id="rId5"/>
    <sheet name="LOTE 5" sheetId="6" r:id="rId6"/>
    <sheet name="resumen" sheetId="7" r:id="rId7"/>
  </sheets>
  <definedNames>
    <definedName name="_xlnm.Print_Area" localSheetId="3">'LOTE 3'!$P$1:$T$32</definedName>
    <definedName name="_xlnm.Print_Area" localSheetId="0">'RECURSOS PUBLICITARIOS'!$A$2:$M$71</definedName>
  </definedNames>
  <calcPr calcId="191029"/>
</workbook>
</file>

<file path=xl/calcChain.xml><?xml version="1.0" encoding="utf-8"?>
<calcChain xmlns="http://schemas.openxmlformats.org/spreadsheetml/2006/main">
  <c r="F3" i="5" l="1"/>
  <c r="F4" i="5"/>
  <c r="F2" i="5"/>
  <c r="F5" i="5"/>
  <c r="E5" i="5"/>
  <c r="G3" i="6"/>
  <c r="G4" i="6"/>
  <c r="G2" i="6"/>
  <c r="F3" i="3"/>
  <c r="F4" i="3"/>
  <c r="F2" i="3"/>
  <c r="F3" i="2"/>
  <c r="F4" i="2"/>
  <c r="F2" i="2"/>
  <c r="E5" i="2"/>
  <c r="F5" i="6"/>
  <c r="F5" i="3"/>
  <c r="E5" i="3"/>
  <c r="M5" i="6" l="1"/>
  <c r="M4" i="6"/>
  <c r="K5" i="2" l="1"/>
  <c r="K3" i="2"/>
  <c r="L3" i="2" s="1"/>
  <c r="M3" i="2" s="1"/>
  <c r="K4" i="2"/>
  <c r="L4" i="2" s="1"/>
  <c r="O11" i="2" l="1"/>
  <c r="O10" i="2"/>
  <c r="O9" i="2"/>
  <c r="P11" i="3"/>
  <c r="P10" i="3"/>
  <c r="P9" i="3"/>
  <c r="O21" i="4"/>
  <c r="O20" i="4"/>
  <c r="O19" i="4"/>
  <c r="O17" i="4"/>
  <c r="O16" i="4"/>
  <c r="O15" i="4"/>
  <c r="O11" i="5"/>
  <c r="O10" i="5"/>
  <c r="O9" i="5"/>
  <c r="O11" i="6" l="1"/>
  <c r="O10" i="6"/>
  <c r="O9" i="6"/>
  <c r="D6" i="7" l="1"/>
  <c r="D5" i="7" l="1"/>
  <c r="D7" i="7" l="1"/>
  <c r="I10" i="7" l="1"/>
  <c r="I6" i="7"/>
  <c r="D22" i="7" l="1"/>
  <c r="D24" i="7"/>
  <c r="D26" i="7"/>
  <c r="D28" i="7"/>
  <c r="D21" i="7"/>
  <c r="D8" i="7"/>
  <c r="D12" i="7"/>
  <c r="D42" i="7" l="1"/>
  <c r="D43" i="7"/>
  <c r="D41" i="7"/>
  <c r="D38" i="7"/>
  <c r="D39" i="7"/>
  <c r="D45" i="7"/>
  <c r="I27" i="7"/>
  <c r="I24" i="7"/>
  <c r="I25" i="7"/>
  <c r="I23" i="7"/>
  <c r="I20" i="7"/>
  <c r="I21" i="7"/>
  <c r="I19" i="7"/>
  <c r="D27" i="7" l="1"/>
  <c r="D25" i="7"/>
  <c r="D23" i="7"/>
  <c r="D11" i="7" l="1"/>
  <c r="D10" i="7"/>
  <c r="D9" i="7"/>
  <c r="D13" i="7" l="1"/>
  <c r="D29" i="7" l="1"/>
  <c r="D15" i="7" l="1"/>
  <c r="I13" i="7" l="1"/>
  <c r="I9" i="7"/>
  <c r="D47" i="7" l="1"/>
  <c r="D14" i="7"/>
  <c r="D31" i="7"/>
  <c r="I12" i="7"/>
  <c r="I11" i="7"/>
  <c r="I5" i="7"/>
  <c r="I28" i="7"/>
  <c r="I29" i="7"/>
  <c r="F10" i="4"/>
  <c r="F5" i="4"/>
  <c r="E10" i="4"/>
  <c r="D10" i="4"/>
  <c r="E5" i="4"/>
  <c r="D5" i="4"/>
  <c r="D46" i="7" l="1"/>
  <c r="D30" i="7"/>
  <c r="G10" i="4"/>
  <c r="G5" i="4"/>
  <c r="H1" i="4" l="1"/>
  <c r="F63" i="1" l="1"/>
  <c r="F55" i="1"/>
  <c r="F47" i="1"/>
  <c r="F71" i="1" l="1"/>
  <c r="E5" i="6" l="1"/>
  <c r="G5" i="6" s="1"/>
  <c r="D5" i="6"/>
  <c r="C5" i="6"/>
  <c r="D5" i="5"/>
  <c r="C5" i="5"/>
  <c r="D5" i="3"/>
  <c r="C5" i="3"/>
  <c r="D5" i="2"/>
  <c r="F5" i="2" s="1"/>
  <c r="C5" i="2"/>
  <c r="E32" i="1" l="1"/>
  <c r="C39" i="1" l="1"/>
  <c r="Z39" i="1"/>
  <c r="AA36" i="1" s="1"/>
  <c r="S39" i="1"/>
  <c r="T39" i="1" s="1"/>
  <c r="T37" i="1" s="1"/>
  <c r="L39" i="1"/>
  <c r="M36" i="1" s="1"/>
  <c r="AD36" i="1"/>
  <c r="W36" i="1"/>
  <c r="T36" i="1"/>
  <c r="P36" i="1"/>
  <c r="S32" i="1"/>
  <c r="T32" i="1" s="1"/>
  <c r="L32" i="1"/>
  <c r="M32" i="1" s="1"/>
  <c r="M30" i="1" s="1"/>
  <c r="Z32" i="1"/>
  <c r="AA32" i="1" s="1"/>
  <c r="D32" i="1"/>
  <c r="F32" i="1"/>
  <c r="G32" i="1"/>
  <c r="C32" i="1"/>
  <c r="S15" i="1"/>
  <c r="T15" i="1" s="1"/>
  <c r="L15" i="1"/>
  <c r="M15" i="1" s="1"/>
  <c r="P13" i="1" s="1"/>
  <c r="F39" i="1"/>
  <c r="F15" i="1"/>
  <c r="F8" i="1"/>
  <c r="M8" i="1"/>
  <c r="N8" i="1" s="1"/>
  <c r="P6" i="1" s="1"/>
  <c r="AA8" i="1"/>
  <c r="AB8" i="1" s="1"/>
  <c r="T8" i="1"/>
  <c r="U8" i="1" s="1"/>
  <c r="W6" i="1" s="1"/>
  <c r="M13" i="1" l="1"/>
  <c r="M5" i="1"/>
  <c r="P5" i="1"/>
  <c r="T5" i="1"/>
  <c r="P12" i="1"/>
  <c r="M39" i="1"/>
  <c r="M37" i="1" s="1"/>
  <c r="AA6" i="1"/>
  <c r="AD6" i="1"/>
  <c r="H32" i="1"/>
  <c r="W37" i="1"/>
  <c r="AA5" i="1"/>
  <c r="AD5" i="1"/>
  <c r="AA39" i="1"/>
  <c r="AA37" i="1" s="1"/>
  <c r="W5" i="1"/>
  <c r="G6" i="1" s="1"/>
  <c r="M12" i="1"/>
  <c r="W29" i="1"/>
  <c r="T29" i="1"/>
  <c r="M29" i="1"/>
  <c r="AA29" i="1"/>
  <c r="AD30" i="1"/>
  <c r="AA30" i="1"/>
  <c r="AD29" i="1"/>
  <c r="T30" i="1"/>
  <c r="W30" i="1"/>
  <c r="P30" i="1"/>
  <c r="P29" i="1"/>
  <c r="T12" i="1"/>
  <c r="W13" i="1"/>
  <c r="T13" i="1"/>
  <c r="W12" i="1"/>
  <c r="M6" i="1"/>
  <c r="T6" i="1"/>
  <c r="D8" i="1"/>
  <c r="D25" i="1"/>
  <c r="E25" i="1"/>
  <c r="F25" i="1"/>
  <c r="C25" i="1"/>
  <c r="G39" i="1"/>
  <c r="E39" i="1"/>
  <c r="D39" i="1"/>
  <c r="G15" i="1"/>
  <c r="E15" i="1"/>
  <c r="D15" i="1"/>
  <c r="C15" i="1"/>
  <c r="E8" i="1"/>
  <c r="C7" i="1" l="1"/>
  <c r="C8" i="1" s="1"/>
  <c r="G7" i="1"/>
  <c r="G8" i="1" s="1"/>
  <c r="P37" i="1"/>
  <c r="H39" i="1"/>
  <c r="AD37" i="1"/>
  <c r="H25" i="1"/>
  <c r="H8" i="1"/>
  <c r="D37" i="7" l="1"/>
</calcChain>
</file>

<file path=xl/sharedStrings.xml><?xml version="1.0" encoding="utf-8"?>
<sst xmlns="http://schemas.openxmlformats.org/spreadsheetml/2006/main" count="471" uniqueCount="140">
  <si>
    <t>01.9209.22602</t>
  </si>
  <si>
    <t>02.9209.22602</t>
  </si>
  <si>
    <t>03.9209.22602</t>
  </si>
  <si>
    <t>TOTAL CONTRATO</t>
  </si>
  <si>
    <t>PARTIDA/AÑO</t>
  </si>
  <si>
    <t>TIPO DE CONTRATO:</t>
  </si>
  <si>
    <t>SERVICIOS</t>
  </si>
  <si>
    <t>ABIERTO</t>
  </si>
  <si>
    <t>ÚNICO CRITERIO</t>
  </si>
  <si>
    <t>TOTAL LOTE 1</t>
  </si>
  <si>
    <t xml:space="preserve">Lote 2 a Acerca Comunicación Cultural S.L. </t>
  </si>
  <si>
    <t>Lote 4 a Bancer S.L.</t>
  </si>
  <si>
    <t>Lote 5 a We Are Medianuts S.L.</t>
  </si>
  <si>
    <t>LOTE 1 AVANTE COMUNICACIÓN, S.L.</t>
  </si>
  <si>
    <t>TOTAL LOTE 2</t>
  </si>
  <si>
    <t>TOTAL LOTE 3</t>
  </si>
  <si>
    <t>TOTAL LOTE 5</t>
  </si>
  <si>
    <t>TOTAL LOTE 4</t>
  </si>
  <si>
    <t>01.3339.22602</t>
  </si>
  <si>
    <t>02.3339.22602</t>
  </si>
  <si>
    <t>03.3339.22602</t>
  </si>
  <si>
    <t>01.3339.24000</t>
  </si>
  <si>
    <t>02.3339.24000</t>
  </si>
  <si>
    <t>03.3339.24000</t>
  </si>
  <si>
    <t>2022. Comienzo     15 junio</t>
  </si>
  <si>
    <t xml:space="preserve">2022. Comienzo  </t>
  </si>
  <si>
    <t>RECURSOS PUBLICITARIOS 2022-2025</t>
  </si>
  <si>
    <t>TOTAL IMPORTE 2022 -2025</t>
  </si>
  <si>
    <t>2022. Comienzo     11 junio</t>
  </si>
  <si>
    <t>meses</t>
  </si>
  <si>
    <t>días</t>
  </si>
  <si>
    <t>2026. Finalización 10 junio</t>
  </si>
  <si>
    <t xml:space="preserve">2026. Finalización </t>
  </si>
  <si>
    <t>2026. Finalización 14 junio</t>
  </si>
  <si>
    <t>2022. Comienzo  1 Septiembre</t>
  </si>
  <si>
    <t>2026. Finalización 31 Agosto</t>
  </si>
  <si>
    <t>JULIO</t>
  </si>
  <si>
    <t>AGOSTO</t>
  </si>
  <si>
    <t>SEPTIEMBRE</t>
  </si>
  <si>
    <t>OCTUBRE</t>
  </si>
  <si>
    <t>NOVIEMBRE</t>
  </si>
  <si>
    <t>DICIEMBRE</t>
  </si>
  <si>
    <t>TOTAL</t>
  </si>
  <si>
    <t>Nº REGISTRO</t>
  </si>
  <si>
    <t>DESCRIPCIÓN</t>
  </si>
  <si>
    <t>IMPORTE</t>
  </si>
  <si>
    <t>Producción de material gráfico</t>
  </si>
  <si>
    <t>Producción y colocación rotulación de exposiciones</t>
  </si>
  <si>
    <t>Compra de espacios publicitarios en medios de prensa escrita, tanto en formato físico como digital, así como en radio, televisión y otros de análogo carácter</t>
  </si>
  <si>
    <t>Contratación de otros espacios publicitarios, incluido el alquiler del soporte y la producción física de la gráfica correspondiente</t>
  </si>
  <si>
    <t>Campañas publicitarias en redes sociales</t>
  </si>
  <si>
    <t>A</t>
  </si>
  <si>
    <t>D COMPLEMENTARIA</t>
  </si>
  <si>
    <t>RC</t>
  </si>
  <si>
    <t>D</t>
  </si>
  <si>
    <t>D 2022</t>
  </si>
  <si>
    <t>D COMPLEMENTARIA 2022</t>
  </si>
  <si>
    <t>Lote 3 a Gráficas Urania</t>
  </si>
  <si>
    <t>ENERO</t>
  </si>
  <si>
    <t>FEBRERO</t>
  </si>
  <si>
    <t>MARZO</t>
  </si>
  <si>
    <t>ABRIL</t>
  </si>
  <si>
    <t>MAYO</t>
  </si>
  <si>
    <t>JUNIO</t>
  </si>
  <si>
    <t>FACTURA</t>
  </si>
  <si>
    <t>Nº AD</t>
  </si>
  <si>
    <t>D 2022 COMPL.</t>
  </si>
  <si>
    <t>PARTIDA</t>
  </si>
  <si>
    <t>Nº D</t>
  </si>
  <si>
    <t>2023</t>
  </si>
  <si>
    <t>D COMPL 2022</t>
  </si>
  <si>
    <t>BANCER LOTE 4</t>
  </si>
  <si>
    <t>WE ARE MEDIANUTS LOTE 5</t>
  </si>
  <si>
    <t>AVANTE LOTE 1</t>
  </si>
  <si>
    <t>ACERCA LOTE 2</t>
  </si>
  <si>
    <t>URANIA LOTE 3</t>
  </si>
  <si>
    <t>D/AD</t>
  </si>
  <si>
    <t>FRAS 2025</t>
  </si>
  <si>
    <t>2026. FINALIZACIÓN 10 junio</t>
  </si>
  <si>
    <t>2026 FINALIZACIÓN 31 AGOSTO</t>
  </si>
  <si>
    <t>2026 Finaliza el 31-12-2026</t>
  </si>
  <si>
    <t>Lote 3 - Gráficas Urania</t>
  </si>
  <si>
    <t>SALDOS PENDIENTES 2025</t>
  </si>
  <si>
    <t>FRAS 2026</t>
  </si>
  <si>
    <t>Nº F2600004</t>
  </si>
  <si>
    <t>Nº F2600001</t>
  </si>
  <si>
    <t>Nº F2600002</t>
  </si>
  <si>
    <t>Nº F2600003</t>
  </si>
  <si>
    <t>Nº F2600005</t>
  </si>
  <si>
    <r>
      <t xml:space="preserve">CAMPAÑA EL PAIS VIAJERO CN </t>
    </r>
    <r>
      <rPr>
        <sz val="11"/>
        <color rgb="FFFF0000"/>
        <rFont val="Calibri"/>
        <family val="2"/>
        <scheme val="minor"/>
      </rPr>
      <t>(IRC)</t>
    </r>
  </si>
  <si>
    <r>
      <t xml:space="preserve">CAMPAÑA TO OPEN EYES CPM </t>
    </r>
    <r>
      <rPr>
        <sz val="11"/>
        <color rgb="FFFF0000"/>
        <rFont val="Calibri"/>
        <family val="2"/>
        <scheme val="minor"/>
      </rPr>
      <t>(IRC)</t>
    </r>
  </si>
  <si>
    <r>
      <t xml:space="preserve">CAMPAÑA LA VANGUARDIA, SUR, EL ESPAÑOL,LA OPINION CN- MEET </t>
    </r>
    <r>
      <rPr>
        <sz val="11"/>
        <color rgb="FFFF0000"/>
        <rFont val="Calibri"/>
        <family val="2"/>
        <scheme val="minor"/>
      </rPr>
      <t>(IRC)</t>
    </r>
  </si>
  <si>
    <r>
      <t>CAMPAÑA, SUR, EL ESPAÑOL,CMR VALERY KATSUBA</t>
    </r>
    <r>
      <rPr>
        <sz val="11"/>
        <color rgb="FFFF0000"/>
        <rFont val="Calibri"/>
        <family val="2"/>
        <scheme val="minor"/>
      </rPr>
      <t xml:space="preserve"> (IRC)</t>
    </r>
  </si>
  <si>
    <r>
      <t xml:space="preserve">CAMPAÑA LA VANGUARDIA, SUR, EL ESPAÑOL,LA OPINION CN- MEET LA VIDA CON FRANCOISE </t>
    </r>
    <r>
      <rPr>
        <sz val="11"/>
        <color rgb="FFFF0000"/>
        <rFont val="Calibri"/>
        <family val="2"/>
        <scheme val="minor"/>
      </rPr>
      <t>(IRC)</t>
    </r>
  </si>
  <si>
    <t>Nº 2025 142</t>
  </si>
  <si>
    <t>FR 53</t>
  </si>
  <si>
    <t>CAMPAÑA OCTUBRE 2025 (IRC)</t>
  </si>
  <si>
    <t>NO HA PASADO</t>
  </si>
  <si>
    <t>TRIPTICOS OPEN EYES Y FOLLETOS BOLTANSKY</t>
  </si>
  <si>
    <t>FOLLETOS KARTSUBA Y PAULOVA</t>
  </si>
  <si>
    <t>FR 100</t>
  </si>
  <si>
    <t>FR 101</t>
  </si>
  <si>
    <t>TRIPTICOS ESPACIO JOVEN Y FOLLETOS BOLTANSKY</t>
  </si>
  <si>
    <t>FOLLETOS VLADIMIR VELICOVIK</t>
  </si>
  <si>
    <t>FR 204</t>
  </si>
  <si>
    <t>FR 205</t>
  </si>
  <si>
    <t>FR 275</t>
  </si>
  <si>
    <t>FR 276</t>
  </si>
  <si>
    <t>TRIPTICOS OPEN EYES</t>
  </si>
  <si>
    <t>EXPOSICION JOSE MARIA CASTAÑE CMR</t>
  </si>
  <si>
    <t>TRIPTICOS OPEN EYES CPM</t>
  </si>
  <si>
    <t>LIBRO MAX JACOB- TEXTOS RECUPERABLES CN</t>
  </si>
  <si>
    <t>FR 312</t>
  </si>
  <si>
    <t>FR 313</t>
  </si>
  <si>
    <t>EXPOSICION VLADIMIR VELIKOVIC CMR</t>
  </si>
  <si>
    <t>FR 354</t>
  </si>
  <si>
    <t>FR 385</t>
  </si>
  <si>
    <t>FR 458</t>
  </si>
  <si>
    <t>EXPOSICION NI MUSAS NI MODELOS CN</t>
  </si>
  <si>
    <t>EXPOSICION EL GESTO Y LA MATERIA CPM</t>
  </si>
  <si>
    <t>Nº F2601315</t>
  </si>
  <si>
    <t>CAMPAÑA LA OPINION  DÍA INTERNACIONAL MUSEOS CN</t>
  </si>
  <si>
    <t>TRIPTICOS OPEN EYES Y EL GESTO Y LA MATERIA CPM</t>
  </si>
  <si>
    <t>FR 471</t>
  </si>
  <si>
    <t>Nº P26- 15</t>
  </si>
  <si>
    <t xml:space="preserve">FR 476 </t>
  </si>
  <si>
    <t>Nº P26- 16</t>
  </si>
  <si>
    <t>FR 477</t>
  </si>
  <si>
    <t>CAMPAÑA MUPIS EXPO NI MUSAS NI MODELOS CN</t>
  </si>
  <si>
    <t>CAMPAÑA MUPIS AYUNTAMIENTO EXPO ALEJANDRO RUIZ PEINADO CMR</t>
  </si>
  <si>
    <t>CAMPAÑA MUPIS EXPO EL GESTO Y LA MATERIA CPM</t>
  </si>
  <si>
    <t>Nº P26- 17</t>
  </si>
  <si>
    <t>FR 478</t>
  </si>
  <si>
    <t>TOTAL CONTRATO 2026</t>
  </si>
  <si>
    <t xml:space="preserve"> Prórroga 15-06-2026 AL 31-12-2026</t>
  </si>
  <si>
    <t xml:space="preserve"> Prórroga 11-06-2026 AL 31-12-2026</t>
  </si>
  <si>
    <t xml:space="preserve"> Prórroga 16-06-2026 AL 31-12-2026</t>
  </si>
  <si>
    <t xml:space="preserve"> Prórroga 01-09-2026 AL 31-12-2026</t>
  </si>
  <si>
    <t>DIPTICOS KATSUBA CMR</t>
  </si>
  <si>
    <t>FR 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</si>
</sst>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500050"/>
      <name val="Arial"/>
      <family val="2"/>
    </font>
    <font>
      <sz val="12"/>
      <color rgb="FF22222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0.5"/>
      <color theme="3"/>
      <name val="Calibri"/>
      <family val="2"/>
    </font>
    <font>
      <b/>
      <sz val="10"/>
      <color theme="3"/>
      <name val="Times New Roman"/>
      <family val="1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0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2" fillId="3" borderId="2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4" fontId="7" fillId="0" borderId="6" xfId="1" applyFont="1" applyBorder="1"/>
    <xf numFmtId="0" fontId="7" fillId="0" borderId="6" xfId="0" applyFont="1" applyBorder="1" applyAlignment="1">
      <alignment vertical="center"/>
    </xf>
    <xf numFmtId="0" fontId="7" fillId="0" borderId="10" xfId="0" applyFont="1" applyBorder="1"/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4" fontId="3" fillId="0" borderId="0" xfId="1" applyFont="1" applyBorder="1"/>
    <xf numFmtId="4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Fill="1"/>
    <xf numFmtId="8" fontId="9" fillId="0" borderId="0" xfId="0" applyNumberFormat="1" applyFont="1" applyAlignment="1">
      <alignment vertical="center" wrapText="1"/>
    </xf>
    <xf numFmtId="8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0" fillId="0" borderId="0" xfId="0" applyNumberFormat="1"/>
    <xf numFmtId="4" fontId="3" fillId="0" borderId="0" xfId="0" applyNumberFormat="1" applyFont="1"/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right" vertical="center"/>
    </xf>
    <xf numFmtId="4" fontId="0" fillId="0" borderId="1" xfId="0" applyNumberFormat="1" applyBorder="1"/>
    <xf numFmtId="49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/>
    <xf numFmtId="0" fontId="12" fillId="0" borderId="0" xfId="0" applyFont="1"/>
    <xf numFmtId="44" fontId="0" fillId="0" borderId="3" xfId="1" applyFont="1" applyBorder="1"/>
    <xf numFmtId="44" fontId="0" fillId="0" borderId="3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44" fontId="5" fillId="0" borderId="1" xfId="1" applyFont="1" applyBorder="1"/>
    <xf numFmtId="0" fontId="0" fillId="0" borderId="0" xfId="0" applyFill="1" applyBorder="1" applyAlignment="1">
      <alignment horizontal="left" vertical="top"/>
    </xf>
    <xf numFmtId="44" fontId="15" fillId="0" borderId="0" xfId="1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44" fontId="13" fillId="0" borderId="0" xfId="1" applyFont="1" applyFill="1" applyBorder="1" applyAlignment="1">
      <alignment horizontal="left" vertical="top"/>
    </xf>
    <xf numFmtId="44" fontId="0" fillId="0" borderId="0" xfId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right" vertical="top" shrinkToFit="1"/>
    </xf>
    <xf numFmtId="44" fontId="17" fillId="0" borderId="0" xfId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6" fillId="2" borderId="1" xfId="1" applyFont="1" applyFill="1" applyBorder="1" applyAlignment="1">
      <alignment horizontal="right" vertical="center"/>
    </xf>
    <xf numFmtId="1" fontId="0" fillId="0" borderId="0" xfId="0" applyNumberFormat="1"/>
    <xf numFmtId="14" fontId="0" fillId="0" borderId="0" xfId="0" applyNumberFormat="1"/>
    <xf numFmtId="44" fontId="0" fillId="0" borderId="1" xfId="1" applyFont="1" applyBorder="1" applyAlignment="1"/>
    <xf numFmtId="44" fontId="18" fillId="0" borderId="1" xfId="1" applyFont="1" applyBorder="1" applyAlignment="1"/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44" fontId="0" fillId="0" borderId="0" xfId="0" applyNumberFormat="1" applyBorder="1"/>
    <xf numFmtId="49" fontId="3" fillId="2" borderId="13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44" fontId="8" fillId="2" borderId="3" xfId="1" applyFont="1" applyFill="1" applyBorder="1" applyAlignment="1">
      <alignment vertical="center"/>
    </xf>
    <xf numFmtId="44" fontId="20" fillId="2" borderId="3" xfId="1" applyFont="1" applyFill="1" applyBorder="1" applyAlignment="1">
      <alignment horizontal="center" vertical="center"/>
    </xf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4" fontId="6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44" fontId="0" fillId="2" borderId="3" xfId="1" applyFont="1" applyFill="1" applyBorder="1" applyAlignment="1">
      <alignment vertical="center"/>
    </xf>
    <xf numFmtId="44" fontId="0" fillId="2" borderId="3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/>
    </xf>
    <xf numFmtId="49" fontId="3" fillId="8" borderId="1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Border="1"/>
    <xf numFmtId="1" fontId="3" fillId="0" borderId="0" xfId="0" applyNumberFormat="1" applyFont="1" applyBorder="1"/>
    <xf numFmtId="4" fontId="3" fillId="0" borderId="0" xfId="0" applyNumberFormat="1" applyFont="1" applyBorder="1"/>
    <xf numFmtId="14" fontId="3" fillId="0" borderId="0" xfId="0" applyNumberFormat="1" applyFont="1" applyBorder="1"/>
    <xf numFmtId="49" fontId="0" fillId="0" borderId="0" xfId="0" applyNumberFormat="1" applyBorder="1"/>
    <xf numFmtId="14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Fill="1" applyBorder="1" applyAlignment="1"/>
    <xf numFmtId="44" fontId="0" fillId="0" borderId="0" xfId="1" applyFont="1" applyFill="1"/>
    <xf numFmtId="44" fontId="0" fillId="0" borderId="0" xfId="1" applyFont="1" applyAlignment="1">
      <alignment vertical="center"/>
    </xf>
    <xf numFmtId="44" fontId="0" fillId="0" borderId="1" xfId="1" applyFont="1" applyFill="1" applyBorder="1" applyAlignment="1"/>
    <xf numFmtId="44" fontId="0" fillId="0" borderId="1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44" fontId="0" fillId="0" borderId="3" xfId="1" applyFont="1" applyFill="1" applyBorder="1"/>
    <xf numFmtId="0" fontId="3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4" fontId="11" fillId="0" borderId="1" xfId="1" applyFont="1" applyFill="1" applyBorder="1"/>
    <xf numFmtId="0" fontId="11" fillId="0" borderId="0" xfId="0" applyFont="1"/>
    <xf numFmtId="44" fontId="11" fillId="0" borderId="0" xfId="1" applyFont="1" applyAlignment="1">
      <alignment vertical="center"/>
    </xf>
    <xf numFmtId="44" fontId="3" fillId="0" borderId="0" xfId="0" applyNumberFormat="1" applyFont="1" applyBorder="1" applyAlignment="1"/>
    <xf numFmtId="44" fontId="0" fillId="0" borderId="1" xfId="0" applyNumberFormat="1" applyBorder="1" applyAlignment="1">
      <alignment horizontal="right"/>
    </xf>
    <xf numFmtId="44" fontId="0" fillId="0" borderId="1" xfId="1" applyNumberFormat="1" applyFont="1" applyBorder="1" applyAlignment="1"/>
    <xf numFmtId="0" fontId="3" fillId="0" borderId="1" xfId="0" applyFont="1" applyBorder="1" applyAlignment="1">
      <alignment horizontal="center" vertical="center"/>
    </xf>
    <xf numFmtId="44" fontId="12" fillId="0" borderId="1" xfId="1" applyFont="1" applyBorder="1"/>
    <xf numFmtId="44" fontId="11" fillId="0" borderId="1" xfId="1" applyFont="1" applyBorder="1"/>
    <xf numFmtId="44" fontId="11" fillId="0" borderId="3" xfId="1" applyFont="1" applyFill="1" applyBorder="1"/>
    <xf numFmtId="44" fontId="11" fillId="0" borderId="1" xfId="1" applyFont="1" applyBorder="1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/>
    </xf>
    <xf numFmtId="44" fontId="4" fillId="0" borderId="0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1" applyNumberFormat="1" applyFont="1" applyBorder="1" applyAlignment="1">
      <alignment horizontal="center"/>
    </xf>
    <xf numFmtId="44" fontId="0" fillId="0" borderId="1" xfId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4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6" fillId="2" borderId="5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1" xfId="0" applyFill="1" applyBorder="1"/>
    <xf numFmtId="44" fontId="0" fillId="0" borderId="0" xfId="1" applyFont="1" applyBorder="1"/>
    <xf numFmtId="44" fontId="11" fillId="0" borderId="1" xfId="0" applyNumberFormat="1" applyFont="1" applyFill="1" applyBorder="1"/>
    <xf numFmtId="44" fontId="0" fillId="0" borderId="1" xfId="0" applyNumberFormat="1" applyFont="1" applyBorder="1" applyAlignment="1">
      <alignment horizontal="right"/>
    </xf>
    <xf numFmtId="44" fontId="0" fillId="0" borderId="1" xfId="0" applyNumberFormat="1" applyFont="1" applyBorder="1"/>
    <xf numFmtId="0" fontId="1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4" fontId="11" fillId="0" borderId="1" xfId="0" applyNumberFormat="1" applyFont="1" applyBorder="1" applyAlignment="1">
      <alignment horizont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4" fontId="11" fillId="0" borderId="1" xfId="0" applyNumberFormat="1" applyFont="1" applyBorder="1"/>
    <xf numFmtId="0" fontId="0" fillId="0" borderId="3" xfId="0" applyBorder="1" applyAlignment="1">
      <alignment vertical="center"/>
    </xf>
    <xf numFmtId="44" fontId="0" fillId="0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3" xfId="0" applyBorder="1" applyAlignment="1"/>
    <xf numFmtId="0" fontId="11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44" fontId="12" fillId="0" borderId="1" xfId="0" applyNumberFormat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8" borderId="1" xfId="1" applyFont="1" applyFill="1" applyBorder="1"/>
    <xf numFmtId="44" fontId="6" fillId="8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44" fontId="1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4" fontId="11" fillId="0" borderId="7" xfId="1" applyFont="1" applyFill="1" applyBorder="1" applyAlignment="1">
      <alignment horizontal="center" vertical="center" wrapText="1"/>
    </xf>
    <xf numFmtId="44" fontId="11" fillId="0" borderId="8" xfId="1" applyFont="1" applyFill="1" applyBorder="1" applyAlignment="1">
      <alignment horizontal="center" vertical="center" wrapText="1"/>
    </xf>
    <xf numFmtId="44" fontId="11" fillId="0" borderId="2" xfId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71"/>
  <sheetViews>
    <sheetView tabSelected="1" workbookViewId="0">
      <selection activeCell="B14" sqref="B14"/>
    </sheetView>
  </sheetViews>
  <sheetFormatPr baseColWidth="10" defaultRowHeight="15" x14ac:dyDescent="0.25"/>
  <cols>
    <col min="1" max="1" width="38.85546875" bestFit="1" customWidth="1"/>
    <col min="2" max="2" width="17.85546875" customWidth="1"/>
    <col min="3" max="5" width="13" bestFit="1" customWidth="1"/>
    <col min="6" max="6" width="13" customWidth="1"/>
    <col min="7" max="8" width="13" bestFit="1" customWidth="1"/>
    <col min="9" max="9" width="10.42578125" customWidth="1"/>
    <col min="10" max="10" width="10.140625" customWidth="1"/>
    <col min="11" max="11" width="14.5703125" bestFit="1" customWidth="1"/>
    <col min="12" max="13" width="12" bestFit="1" customWidth="1"/>
    <col min="14" max="14" width="11" bestFit="1" customWidth="1"/>
    <col min="15" max="15" width="3.85546875" customWidth="1"/>
    <col min="16" max="16" width="12.7109375" customWidth="1"/>
    <col min="17" max="17" width="1.5703125" customWidth="1"/>
    <col min="18" max="18" width="12" bestFit="1" customWidth="1"/>
    <col min="19" max="19" width="13.5703125" bestFit="1" customWidth="1"/>
    <col min="20" max="20" width="12.5703125" bestFit="1" customWidth="1"/>
    <col min="22" max="22" width="5.85546875" customWidth="1"/>
    <col min="23" max="23" width="12" bestFit="1" customWidth="1"/>
    <col min="24" max="24" width="2.140625" customWidth="1"/>
    <col min="25" max="26" width="12" bestFit="1" customWidth="1"/>
    <col min="27" max="27" width="12.140625" bestFit="1" customWidth="1"/>
    <col min="28" max="28" width="11.5703125" bestFit="1" customWidth="1"/>
    <col min="29" max="29" width="4.42578125" customWidth="1"/>
    <col min="30" max="30" width="12" bestFit="1" customWidth="1"/>
  </cols>
  <sheetData>
    <row r="2" spans="1:30" ht="36" customHeight="1" x14ac:dyDescent="0.25">
      <c r="A2" s="8" t="s">
        <v>26</v>
      </c>
      <c r="B2" s="243" t="s">
        <v>5</v>
      </c>
      <c r="C2" s="243"/>
      <c r="D2" s="6" t="s">
        <v>6</v>
      </c>
      <c r="E2" s="6" t="s">
        <v>7</v>
      </c>
      <c r="F2" s="6"/>
      <c r="G2" s="245" t="s">
        <v>8</v>
      </c>
      <c r="H2" s="245"/>
      <c r="I2" s="243" t="s">
        <v>27</v>
      </c>
      <c r="J2" s="243"/>
      <c r="K2" s="9">
        <v>1605000</v>
      </c>
      <c r="N2" s="1"/>
      <c r="P2" s="2"/>
    </row>
    <row r="4" spans="1:30" ht="45" x14ac:dyDescent="0.25">
      <c r="A4" s="10" t="s">
        <v>13</v>
      </c>
      <c r="B4" s="6" t="s">
        <v>4</v>
      </c>
      <c r="C4" s="7" t="s">
        <v>28</v>
      </c>
      <c r="D4" s="6">
        <v>2023</v>
      </c>
      <c r="E4" s="6">
        <v>2024</v>
      </c>
      <c r="F4" s="6">
        <v>2025</v>
      </c>
      <c r="G4" s="7" t="s">
        <v>31</v>
      </c>
      <c r="H4" s="8" t="s">
        <v>3</v>
      </c>
      <c r="K4" s="239">
        <v>2022</v>
      </c>
      <c r="L4" s="239"/>
      <c r="M4" s="239"/>
      <c r="N4" s="239">
        <v>2025</v>
      </c>
      <c r="O4" s="239"/>
      <c r="P4" s="239"/>
      <c r="Q4" s="24"/>
      <c r="R4" s="239">
        <v>2022</v>
      </c>
      <c r="S4" s="239"/>
      <c r="T4" s="239"/>
      <c r="U4" s="239">
        <v>2025</v>
      </c>
      <c r="V4" s="239"/>
      <c r="W4" s="239"/>
      <c r="X4" s="24"/>
      <c r="Y4" s="239">
        <v>2022</v>
      </c>
      <c r="Z4" s="239"/>
      <c r="AA4" s="239"/>
      <c r="AB4" s="239">
        <v>2025</v>
      </c>
      <c r="AC4" s="239"/>
      <c r="AD4" s="239"/>
    </row>
    <row r="5" spans="1:30" x14ac:dyDescent="0.25">
      <c r="A5" s="235" t="s">
        <v>48</v>
      </c>
      <c r="B5" s="4" t="s">
        <v>0</v>
      </c>
      <c r="C5" s="3">
        <v>8333.33</v>
      </c>
      <c r="D5" s="3">
        <v>15000</v>
      </c>
      <c r="E5" s="3">
        <v>15000</v>
      </c>
      <c r="F5" s="3">
        <v>15000</v>
      </c>
      <c r="G5" s="3">
        <v>6666.67</v>
      </c>
      <c r="H5" s="1"/>
      <c r="K5" s="24" t="s">
        <v>29</v>
      </c>
      <c r="L5" s="24">
        <v>6</v>
      </c>
      <c r="M5" s="25">
        <f>L5*M8</f>
        <v>7500</v>
      </c>
      <c r="N5" s="24" t="s">
        <v>29</v>
      </c>
      <c r="O5" s="24">
        <v>5</v>
      </c>
      <c r="P5" s="25">
        <f>M8*O5</f>
        <v>6250</v>
      </c>
      <c r="Q5" s="24"/>
      <c r="R5" s="24" t="s">
        <v>29</v>
      </c>
      <c r="S5" s="24">
        <v>6</v>
      </c>
      <c r="T5" s="25">
        <f>S5*T8</f>
        <v>10000</v>
      </c>
      <c r="U5" s="24" t="s">
        <v>29</v>
      </c>
      <c r="V5" s="24">
        <v>5</v>
      </c>
      <c r="W5" s="25">
        <f>T8*V5</f>
        <v>8333.3333333333339</v>
      </c>
      <c r="X5" s="24"/>
      <c r="Y5" s="24" t="s">
        <v>29</v>
      </c>
      <c r="Z5" s="24">
        <v>6</v>
      </c>
      <c r="AA5" s="25">
        <f>Z5*AA8</f>
        <v>9000</v>
      </c>
      <c r="AB5" s="24" t="s">
        <v>29</v>
      </c>
      <c r="AC5" s="24">
        <v>5</v>
      </c>
      <c r="AD5" s="25">
        <f>AA8*AC5</f>
        <v>7500</v>
      </c>
    </row>
    <row r="6" spans="1:30" x14ac:dyDescent="0.25">
      <c r="A6" s="235"/>
      <c r="B6" s="4" t="s">
        <v>1</v>
      </c>
      <c r="C6" s="3">
        <v>11111.11</v>
      </c>
      <c r="D6" s="3">
        <v>20000</v>
      </c>
      <c r="E6" s="3">
        <v>20000</v>
      </c>
      <c r="F6" s="3">
        <v>20000</v>
      </c>
      <c r="G6" s="3">
        <f>SUM(W5:W6)</f>
        <v>8888.8888888888887</v>
      </c>
      <c r="H6" s="1"/>
      <c r="K6" s="24" t="s">
        <v>30</v>
      </c>
      <c r="L6" s="24">
        <v>20</v>
      </c>
      <c r="M6" s="25">
        <f>L6*N8</f>
        <v>833.33333333333326</v>
      </c>
      <c r="N6" s="24" t="s">
        <v>30</v>
      </c>
      <c r="O6" s="24">
        <v>10</v>
      </c>
      <c r="P6" s="25">
        <f>O6*N8</f>
        <v>416.66666666666663</v>
      </c>
      <c r="Q6" s="24"/>
      <c r="R6" s="24" t="s">
        <v>30</v>
      </c>
      <c r="S6" s="24">
        <v>20</v>
      </c>
      <c r="T6" s="25">
        <f>S6*U8</f>
        <v>1111.1111111111111</v>
      </c>
      <c r="U6" s="24" t="s">
        <v>30</v>
      </c>
      <c r="V6" s="24">
        <v>10</v>
      </c>
      <c r="W6" s="25">
        <f>V6*U8</f>
        <v>555.55555555555554</v>
      </c>
      <c r="X6" s="24"/>
      <c r="Y6" s="24" t="s">
        <v>30</v>
      </c>
      <c r="Z6" s="24">
        <v>20</v>
      </c>
      <c r="AA6" s="25">
        <f>Z6*AB8</f>
        <v>1000</v>
      </c>
      <c r="AB6" s="24" t="s">
        <v>30</v>
      </c>
      <c r="AC6" s="24">
        <v>10</v>
      </c>
      <c r="AD6" s="25">
        <f>AC6*AB8</f>
        <v>500</v>
      </c>
    </row>
    <row r="7" spans="1:30" x14ac:dyDescent="0.25">
      <c r="A7" s="235"/>
      <c r="B7" s="4" t="s">
        <v>2</v>
      </c>
      <c r="C7" s="3">
        <f>SUM(AA5:AA6)</f>
        <v>10000</v>
      </c>
      <c r="D7" s="3">
        <v>18000</v>
      </c>
      <c r="E7" s="3">
        <v>18000</v>
      </c>
      <c r="F7" s="3">
        <v>18000</v>
      </c>
      <c r="G7" s="3">
        <f>SUM(AD5:AD6)</f>
        <v>8000</v>
      </c>
      <c r="H7" s="1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x14ac:dyDescent="0.25">
      <c r="A8" s="235"/>
      <c r="B8" s="12" t="s">
        <v>9</v>
      </c>
      <c r="C8" s="13">
        <f>SUM(C5:C7)</f>
        <v>29444.440000000002</v>
      </c>
      <c r="D8" s="13">
        <f>SUM(D5:D7)</f>
        <v>53000</v>
      </c>
      <c r="E8" s="13">
        <f>SUM(E5:E7)</f>
        <v>53000</v>
      </c>
      <c r="F8" s="13">
        <f>SUM(F5:F7)</f>
        <v>53000</v>
      </c>
      <c r="G8" s="13">
        <f>SUM(G5:G7)</f>
        <v>23555.558888888889</v>
      </c>
      <c r="H8" s="11">
        <f>SUM(C8:G8)</f>
        <v>211999.99888888889</v>
      </c>
      <c r="K8" s="24"/>
      <c r="L8" s="25">
        <v>15000</v>
      </c>
      <c r="M8" s="25">
        <f>L8/12</f>
        <v>1250</v>
      </c>
      <c r="N8" s="25">
        <f>M8/30</f>
        <v>41.666666666666664</v>
      </c>
      <c r="O8" s="25"/>
      <c r="P8" s="25"/>
      <c r="Q8" s="25"/>
      <c r="R8" s="25"/>
      <c r="S8" s="25">
        <v>20000</v>
      </c>
      <c r="T8" s="25">
        <f>S8/12</f>
        <v>1666.6666666666667</v>
      </c>
      <c r="U8" s="25">
        <f>T8/30</f>
        <v>55.555555555555557</v>
      </c>
      <c r="V8" s="24"/>
      <c r="W8" s="24"/>
      <c r="X8" s="24"/>
      <c r="Y8" s="24"/>
      <c r="Z8" s="25">
        <v>18000</v>
      </c>
      <c r="AA8" s="25">
        <f>Z8/12</f>
        <v>1500</v>
      </c>
      <c r="AB8" s="25">
        <f>AA8/30</f>
        <v>50</v>
      </c>
      <c r="AC8" s="24"/>
      <c r="AD8" s="24"/>
    </row>
    <row r="9" spans="1:30" x14ac:dyDescent="0.25">
      <c r="C9" s="2"/>
      <c r="D9" s="2"/>
      <c r="E9" s="2"/>
      <c r="F9" s="2"/>
      <c r="G9" s="2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x14ac:dyDescent="0.25"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ht="45" x14ac:dyDescent="0.25">
      <c r="A11" s="10" t="s">
        <v>10</v>
      </c>
      <c r="B11" s="6" t="s">
        <v>4</v>
      </c>
      <c r="C11" s="7" t="s">
        <v>24</v>
      </c>
      <c r="D11" s="6">
        <v>2023</v>
      </c>
      <c r="E11" s="6">
        <v>2024</v>
      </c>
      <c r="F11" s="6">
        <v>2025</v>
      </c>
      <c r="G11" s="7" t="s">
        <v>33</v>
      </c>
      <c r="H11" s="8" t="s">
        <v>3</v>
      </c>
      <c r="K11" s="239">
        <v>2022</v>
      </c>
      <c r="L11" s="239"/>
      <c r="M11" s="239"/>
      <c r="N11" s="239">
        <v>2025</v>
      </c>
      <c r="O11" s="239"/>
      <c r="P11" s="239"/>
      <c r="Q11" s="24"/>
      <c r="R11" s="239">
        <v>2022</v>
      </c>
      <c r="S11" s="239"/>
      <c r="T11" s="239"/>
      <c r="U11" s="239">
        <v>2025</v>
      </c>
      <c r="V11" s="239"/>
      <c r="W11" s="239"/>
      <c r="X11" s="24"/>
      <c r="Y11" s="24"/>
      <c r="Z11" s="24"/>
      <c r="AA11" s="24"/>
      <c r="AB11" s="24"/>
      <c r="AC11" s="24"/>
      <c r="AD11" s="24"/>
    </row>
    <row r="12" spans="1:30" x14ac:dyDescent="0.25">
      <c r="A12" s="235" t="s">
        <v>49</v>
      </c>
      <c r="B12" s="4" t="s">
        <v>0</v>
      </c>
      <c r="C12" s="3">
        <v>7222.22</v>
      </c>
      <c r="D12" s="3">
        <v>13000</v>
      </c>
      <c r="E12" s="3">
        <v>13000</v>
      </c>
      <c r="F12" s="3">
        <v>13000</v>
      </c>
      <c r="G12" s="3">
        <v>5777.78</v>
      </c>
      <c r="H12" s="1"/>
      <c r="K12" s="24" t="s">
        <v>29</v>
      </c>
      <c r="L12" s="24">
        <v>6</v>
      </c>
      <c r="M12" s="25">
        <f>L12*L15</f>
        <v>6500</v>
      </c>
      <c r="N12" s="24" t="s">
        <v>29</v>
      </c>
      <c r="O12" s="24">
        <v>5</v>
      </c>
      <c r="P12" s="25">
        <f>L15*O12</f>
        <v>5416.6666666666661</v>
      </c>
      <c r="Q12" s="24"/>
      <c r="R12" s="24" t="s">
        <v>29</v>
      </c>
      <c r="S12" s="24">
        <v>6</v>
      </c>
      <c r="T12" s="25">
        <f>S12*S15</f>
        <v>11000</v>
      </c>
      <c r="U12" s="24" t="s">
        <v>29</v>
      </c>
      <c r="V12" s="24">
        <v>5</v>
      </c>
      <c r="W12" s="25">
        <f>S15*V12</f>
        <v>9166.6666666666661</v>
      </c>
      <c r="X12" s="24"/>
      <c r="Y12" s="24"/>
      <c r="Z12" s="24"/>
      <c r="AA12" s="24"/>
      <c r="AB12" s="24"/>
      <c r="AC12" s="24"/>
      <c r="AD12" s="24"/>
    </row>
    <row r="13" spans="1:30" x14ac:dyDescent="0.25">
      <c r="A13" s="235"/>
      <c r="B13" s="4" t="s">
        <v>1</v>
      </c>
      <c r="C13" s="3">
        <v>12222.22</v>
      </c>
      <c r="D13" s="3">
        <v>22000</v>
      </c>
      <c r="E13" s="3">
        <v>22000</v>
      </c>
      <c r="F13" s="3">
        <v>22000</v>
      </c>
      <c r="G13" s="3">
        <v>9777.7800000000007</v>
      </c>
      <c r="H13" s="1"/>
      <c r="K13" s="24" t="s">
        <v>30</v>
      </c>
      <c r="L13" s="24">
        <v>20</v>
      </c>
      <c r="M13" s="25">
        <f>L13*M15</f>
        <v>722.22222222222217</v>
      </c>
      <c r="N13" s="24" t="s">
        <v>30</v>
      </c>
      <c r="O13" s="24">
        <v>10</v>
      </c>
      <c r="P13" s="25">
        <f>O13*M15</f>
        <v>361.11111111111109</v>
      </c>
      <c r="Q13" s="24"/>
      <c r="R13" s="24" t="s">
        <v>30</v>
      </c>
      <c r="S13" s="24">
        <v>20</v>
      </c>
      <c r="T13" s="25">
        <f>S13*T15</f>
        <v>1222.2222222222222</v>
      </c>
      <c r="U13" s="24" t="s">
        <v>30</v>
      </c>
      <c r="V13" s="24">
        <v>10</v>
      </c>
      <c r="W13" s="25">
        <f>V13*T15</f>
        <v>611.11111111111109</v>
      </c>
      <c r="X13" s="24"/>
      <c r="Y13" s="24"/>
      <c r="Z13" s="24"/>
      <c r="AA13" s="24"/>
      <c r="AB13" s="24"/>
      <c r="AC13" s="24"/>
      <c r="AD13" s="24"/>
    </row>
    <row r="14" spans="1:30" x14ac:dyDescent="0.25">
      <c r="A14" s="235"/>
      <c r="B14" s="4" t="s">
        <v>2</v>
      </c>
      <c r="C14" s="3">
        <v>12222.22</v>
      </c>
      <c r="D14" s="3">
        <v>22000</v>
      </c>
      <c r="E14" s="3">
        <v>22000</v>
      </c>
      <c r="F14" s="3">
        <v>22000</v>
      </c>
      <c r="G14" s="3">
        <v>9777.7800000000007</v>
      </c>
      <c r="H14" s="1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x14ac:dyDescent="0.25">
      <c r="A15" s="235"/>
      <c r="B15" s="12" t="s">
        <v>14</v>
      </c>
      <c r="C15" s="13">
        <f>SUM(C12:C14)</f>
        <v>31666.659999999996</v>
      </c>
      <c r="D15" s="13">
        <f>SUM(D12:D14)</f>
        <v>57000</v>
      </c>
      <c r="E15" s="13">
        <f>SUM(E12:E14)</f>
        <v>57000</v>
      </c>
      <c r="F15" s="13">
        <f>SUM(F12:F14)</f>
        <v>57000</v>
      </c>
      <c r="G15" s="13">
        <f>SUM(G12:G14)</f>
        <v>25333.340000000004</v>
      </c>
      <c r="H15" s="11">
        <v>228000</v>
      </c>
      <c r="K15" s="25">
        <v>13000</v>
      </c>
      <c r="L15" s="25">
        <f>K15/12</f>
        <v>1083.3333333333333</v>
      </c>
      <c r="M15" s="25">
        <f>L15/30</f>
        <v>36.111111111111107</v>
      </c>
      <c r="N15" s="25"/>
      <c r="O15" s="25"/>
      <c r="P15" s="25"/>
      <c r="Q15" s="25"/>
      <c r="R15" s="25">
        <v>22000</v>
      </c>
      <c r="S15" s="25">
        <f>R15/12</f>
        <v>1833.3333333333333</v>
      </c>
      <c r="T15" s="25">
        <f>S15/30</f>
        <v>61.111111111111107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x14ac:dyDescent="0.25"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x14ac:dyDescent="0.25"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46.5" customHeight="1" x14ac:dyDescent="0.25">
      <c r="A18" s="203" t="s">
        <v>81</v>
      </c>
      <c r="B18" s="6" t="s">
        <v>4</v>
      </c>
      <c r="C18" s="22" t="s">
        <v>25</v>
      </c>
      <c r="D18" s="6">
        <v>2023</v>
      </c>
      <c r="E18" s="6">
        <v>2024</v>
      </c>
      <c r="F18" s="6">
        <v>2025</v>
      </c>
      <c r="G18" s="22" t="s">
        <v>32</v>
      </c>
      <c r="H18" s="8" t="s">
        <v>3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x14ac:dyDescent="0.25">
      <c r="A19" s="236" t="s">
        <v>46</v>
      </c>
      <c r="B19" s="4" t="s">
        <v>18</v>
      </c>
      <c r="C19" s="3"/>
      <c r="D19" s="3"/>
      <c r="E19" s="3">
        <v>3000</v>
      </c>
      <c r="F19" s="3">
        <v>3000</v>
      </c>
      <c r="G19" s="16"/>
      <c r="H19" s="1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x14ac:dyDescent="0.25">
      <c r="A20" s="237"/>
      <c r="B20" s="4" t="s">
        <v>21</v>
      </c>
      <c r="C20" s="3"/>
      <c r="D20" s="3"/>
      <c r="E20" s="3">
        <v>23000</v>
      </c>
      <c r="F20" s="3">
        <v>23000</v>
      </c>
      <c r="G20" s="16"/>
      <c r="H20" s="1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x14ac:dyDescent="0.25">
      <c r="A21" s="237"/>
      <c r="B21" s="4" t="s">
        <v>19</v>
      </c>
      <c r="C21" s="3"/>
      <c r="D21" s="3"/>
      <c r="E21" s="3">
        <v>15000</v>
      </c>
      <c r="F21" s="3">
        <v>20000</v>
      </c>
      <c r="G21" s="16"/>
      <c r="H21" s="1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x14ac:dyDescent="0.25">
      <c r="A22" s="237"/>
      <c r="B22" s="4" t="s">
        <v>22</v>
      </c>
      <c r="C22" s="3"/>
      <c r="D22" s="3"/>
      <c r="E22" s="3">
        <v>40000</v>
      </c>
      <c r="F22" s="3">
        <v>55000</v>
      </c>
      <c r="G22" s="16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x14ac:dyDescent="0.25">
      <c r="A23" s="237"/>
      <c r="B23" s="4" t="s">
        <v>20</v>
      </c>
      <c r="C23" s="3"/>
      <c r="D23" s="3"/>
      <c r="E23" s="3">
        <v>18000</v>
      </c>
      <c r="F23" s="3">
        <v>18000</v>
      </c>
      <c r="G23" s="16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x14ac:dyDescent="0.25">
      <c r="A24" s="237"/>
      <c r="B24" s="4" t="s">
        <v>23</v>
      </c>
      <c r="C24" s="3"/>
      <c r="D24" s="3"/>
      <c r="E24" s="3">
        <v>50000</v>
      </c>
      <c r="F24" s="3">
        <v>50000</v>
      </c>
      <c r="G24" s="16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5" customFormat="1" ht="16.5" customHeight="1" x14ac:dyDescent="0.25">
      <c r="A25" s="238"/>
      <c r="B25" s="14" t="s">
        <v>15</v>
      </c>
      <c r="C25" s="15">
        <f>SUM(C19:C24)</f>
        <v>0</v>
      </c>
      <c r="D25" s="15">
        <f t="shared" ref="D25:E25" si="0">SUM(D19:D24)</f>
        <v>0</v>
      </c>
      <c r="E25" s="15">
        <f t="shared" si="0"/>
        <v>149000</v>
      </c>
      <c r="F25" s="15">
        <f>SUM(F19:F24)</f>
        <v>169000</v>
      </c>
      <c r="G25" s="15"/>
      <c r="H25" s="23">
        <f>SUM(C25:F25)</f>
        <v>318000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x14ac:dyDescent="0.25"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x14ac:dyDescent="0.25"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45" x14ac:dyDescent="0.25">
      <c r="A28" s="10" t="s">
        <v>11</v>
      </c>
      <c r="B28" s="6" t="s">
        <v>4</v>
      </c>
      <c r="C28" s="22" t="s">
        <v>34</v>
      </c>
      <c r="D28" s="6">
        <v>2023</v>
      </c>
      <c r="E28" s="6">
        <v>2024</v>
      </c>
      <c r="F28" s="6">
        <v>2025</v>
      </c>
      <c r="G28" s="22" t="s">
        <v>35</v>
      </c>
      <c r="H28" s="8" t="s">
        <v>3</v>
      </c>
      <c r="K28" s="239">
        <v>2022</v>
      </c>
      <c r="L28" s="239"/>
      <c r="M28" s="239"/>
      <c r="N28" s="239">
        <v>2025</v>
      </c>
      <c r="O28" s="239"/>
      <c r="P28" s="239"/>
      <c r="Q28" s="24"/>
      <c r="R28" s="239">
        <v>2022</v>
      </c>
      <c r="S28" s="239"/>
      <c r="T28" s="239"/>
      <c r="U28" s="239">
        <v>2025</v>
      </c>
      <c r="V28" s="239"/>
      <c r="W28" s="239"/>
      <c r="X28" s="24"/>
      <c r="Y28" s="239">
        <v>2022</v>
      </c>
      <c r="Z28" s="239"/>
      <c r="AA28" s="239"/>
      <c r="AB28" s="239">
        <v>2025</v>
      </c>
      <c r="AC28" s="239"/>
      <c r="AD28" s="239"/>
    </row>
    <row r="29" spans="1:30" x14ac:dyDescent="0.25">
      <c r="A29" s="235" t="s">
        <v>47</v>
      </c>
      <c r="B29" s="4" t="s">
        <v>18</v>
      </c>
      <c r="C29" s="3">
        <v>3000</v>
      </c>
      <c r="D29" s="3">
        <v>9000</v>
      </c>
      <c r="E29" s="3">
        <v>9000</v>
      </c>
      <c r="F29" s="3">
        <v>9000</v>
      </c>
      <c r="G29" s="3">
        <v>6000</v>
      </c>
      <c r="H29" s="1"/>
      <c r="K29" s="24" t="s">
        <v>29</v>
      </c>
      <c r="L29" s="24">
        <v>4</v>
      </c>
      <c r="M29" s="25">
        <f>L29*L32</f>
        <v>3000</v>
      </c>
      <c r="N29" s="24" t="s">
        <v>29</v>
      </c>
      <c r="O29" s="24">
        <v>8</v>
      </c>
      <c r="P29" s="25">
        <f>L32*O29</f>
        <v>6000</v>
      </c>
      <c r="Q29" s="24"/>
      <c r="R29" s="24" t="s">
        <v>29</v>
      </c>
      <c r="S29" s="24">
        <v>4</v>
      </c>
      <c r="T29" s="25">
        <f>S29*S32</f>
        <v>13333.333333333334</v>
      </c>
      <c r="U29" s="24" t="s">
        <v>29</v>
      </c>
      <c r="V29" s="24">
        <v>8</v>
      </c>
      <c r="W29" s="25">
        <f>S32*V29</f>
        <v>26666.666666666668</v>
      </c>
      <c r="X29" s="24"/>
      <c r="Y29" s="24" t="s">
        <v>29</v>
      </c>
      <c r="Z29" s="24">
        <v>4</v>
      </c>
      <c r="AA29" s="25">
        <f>Z29*Z32</f>
        <v>8000</v>
      </c>
      <c r="AB29" s="24" t="s">
        <v>29</v>
      </c>
      <c r="AC29" s="24">
        <v>8</v>
      </c>
      <c r="AD29" s="25">
        <f>Z32*AC29</f>
        <v>16000</v>
      </c>
    </row>
    <row r="30" spans="1:30" x14ac:dyDescent="0.25">
      <c r="A30" s="235"/>
      <c r="B30" s="4" t="s">
        <v>19</v>
      </c>
      <c r="C30" s="3">
        <v>13333.33</v>
      </c>
      <c r="D30" s="3">
        <v>40000</v>
      </c>
      <c r="E30" s="3">
        <v>30000</v>
      </c>
      <c r="F30" s="3">
        <v>40000</v>
      </c>
      <c r="G30" s="3">
        <v>26666.67</v>
      </c>
      <c r="H30" s="1"/>
      <c r="K30" s="24" t="s">
        <v>30</v>
      </c>
      <c r="L30" s="24"/>
      <c r="M30" s="25">
        <f>L30*M32</f>
        <v>0</v>
      </c>
      <c r="N30" s="24" t="s">
        <v>30</v>
      </c>
      <c r="O30" s="24"/>
      <c r="P30" s="25">
        <f>O30*M32</f>
        <v>0</v>
      </c>
      <c r="Q30" s="24"/>
      <c r="R30" s="24" t="s">
        <v>30</v>
      </c>
      <c r="S30" s="24"/>
      <c r="T30" s="25">
        <f>S30*T32</f>
        <v>0</v>
      </c>
      <c r="U30" s="24" t="s">
        <v>30</v>
      </c>
      <c r="V30" s="24"/>
      <c r="W30" s="25">
        <f>V30*T32</f>
        <v>0</v>
      </c>
      <c r="X30" s="24"/>
      <c r="Y30" s="24" t="s">
        <v>30</v>
      </c>
      <c r="Z30" s="24"/>
      <c r="AA30" s="25">
        <f>Z30*AA32</f>
        <v>0</v>
      </c>
      <c r="AB30" s="24" t="s">
        <v>30</v>
      </c>
      <c r="AC30" s="24"/>
      <c r="AD30" s="25">
        <f>AC30*AA32</f>
        <v>0</v>
      </c>
    </row>
    <row r="31" spans="1:30" x14ac:dyDescent="0.25">
      <c r="A31" s="235"/>
      <c r="B31" s="4" t="s">
        <v>20</v>
      </c>
      <c r="C31" s="3">
        <v>8000</v>
      </c>
      <c r="D31" s="3">
        <v>24000</v>
      </c>
      <c r="E31" s="3">
        <v>24000</v>
      </c>
      <c r="F31" s="3">
        <v>24000</v>
      </c>
      <c r="G31" s="3">
        <v>16000</v>
      </c>
      <c r="H31" s="1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x14ac:dyDescent="0.25">
      <c r="A32" s="235"/>
      <c r="B32" s="12" t="s">
        <v>17</v>
      </c>
      <c r="C32" s="13">
        <f>SUM(C29:C31)</f>
        <v>24333.33</v>
      </c>
      <c r="D32" s="13">
        <f t="shared" ref="D32:G32" si="1">SUM(D29:D31)</f>
        <v>73000</v>
      </c>
      <c r="E32" s="13">
        <f>SUM(E29:E31)</f>
        <v>63000</v>
      </c>
      <c r="F32" s="13">
        <f t="shared" si="1"/>
        <v>73000</v>
      </c>
      <c r="G32" s="13">
        <f t="shared" si="1"/>
        <v>48666.67</v>
      </c>
      <c r="H32" s="11">
        <f>SUM(C32:G32)</f>
        <v>282000</v>
      </c>
      <c r="K32" s="25">
        <v>9000</v>
      </c>
      <c r="L32" s="25">
        <f>K32/12</f>
        <v>750</v>
      </c>
      <c r="M32" s="25">
        <f>L32/30</f>
        <v>25</v>
      </c>
      <c r="N32" s="24"/>
      <c r="O32" s="24"/>
      <c r="P32" s="24"/>
      <c r="Q32" s="24"/>
      <c r="R32" s="25">
        <v>40000</v>
      </c>
      <c r="S32" s="25">
        <f>R32/12</f>
        <v>3333.3333333333335</v>
      </c>
      <c r="T32" s="25">
        <f>S32/30</f>
        <v>111.11111111111111</v>
      </c>
      <c r="U32" s="24"/>
      <c r="V32" s="24"/>
      <c r="W32" s="24"/>
      <c r="X32" s="24"/>
      <c r="Y32" s="25">
        <v>24000</v>
      </c>
      <c r="Z32" s="25">
        <f>Y32/12</f>
        <v>2000</v>
      </c>
      <c r="AA32" s="25">
        <f>Z32/30</f>
        <v>66.666666666666671</v>
      </c>
      <c r="AB32" s="25"/>
      <c r="AC32" s="24"/>
      <c r="AD32" s="24"/>
    </row>
    <row r="33" spans="1:30" x14ac:dyDescent="0.25"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x14ac:dyDescent="0.25"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ht="45" x14ac:dyDescent="0.25">
      <c r="A35" s="10" t="s">
        <v>12</v>
      </c>
      <c r="B35" s="6" t="s">
        <v>4</v>
      </c>
      <c r="C35" s="7" t="s">
        <v>24</v>
      </c>
      <c r="D35" s="6">
        <v>2023</v>
      </c>
      <c r="E35" s="6">
        <v>2024</v>
      </c>
      <c r="F35" s="6">
        <v>2025</v>
      </c>
      <c r="G35" s="7" t="s">
        <v>33</v>
      </c>
      <c r="H35" s="8" t="s">
        <v>3</v>
      </c>
      <c r="K35" s="239">
        <v>2022</v>
      </c>
      <c r="L35" s="239"/>
      <c r="M35" s="239"/>
      <c r="N35" s="239">
        <v>2025</v>
      </c>
      <c r="O35" s="239"/>
      <c r="P35" s="239"/>
      <c r="Q35" s="24"/>
      <c r="R35" s="239">
        <v>2022</v>
      </c>
      <c r="S35" s="239"/>
      <c r="T35" s="239"/>
      <c r="U35" s="239">
        <v>2025</v>
      </c>
      <c r="V35" s="239"/>
      <c r="W35" s="239"/>
      <c r="X35" s="24"/>
      <c r="Y35" s="239">
        <v>2022</v>
      </c>
      <c r="Z35" s="239"/>
      <c r="AA35" s="239"/>
      <c r="AB35" s="239">
        <v>2025</v>
      </c>
      <c r="AC35" s="239"/>
      <c r="AD35" s="239"/>
    </row>
    <row r="36" spans="1:30" x14ac:dyDescent="0.25">
      <c r="A36" s="235" t="s">
        <v>50</v>
      </c>
      <c r="B36" s="4" t="s">
        <v>0</v>
      </c>
      <c r="C36" s="3">
        <v>5555.56</v>
      </c>
      <c r="D36" s="3">
        <v>10000</v>
      </c>
      <c r="E36" s="3">
        <v>10000</v>
      </c>
      <c r="F36" s="3">
        <v>10000</v>
      </c>
      <c r="G36" s="3">
        <v>4444.4399999999996</v>
      </c>
      <c r="H36" s="1"/>
      <c r="K36" s="24" t="s">
        <v>29</v>
      </c>
      <c r="L36" s="24">
        <v>6</v>
      </c>
      <c r="M36" s="25">
        <f>L36*L39</f>
        <v>5000</v>
      </c>
      <c r="N36" s="24" t="s">
        <v>29</v>
      </c>
      <c r="O36" s="24">
        <v>5</v>
      </c>
      <c r="P36" s="25">
        <f>L39*O36</f>
        <v>4166.666666666667</v>
      </c>
      <c r="Q36" s="24"/>
      <c r="R36" s="24" t="s">
        <v>29</v>
      </c>
      <c r="S36" s="24">
        <v>6</v>
      </c>
      <c r="T36" s="25">
        <f>S36*S39</f>
        <v>12000</v>
      </c>
      <c r="U36" s="24" t="s">
        <v>29</v>
      </c>
      <c r="V36" s="24">
        <v>5</v>
      </c>
      <c r="W36" s="25">
        <f>S39*V36</f>
        <v>10000</v>
      </c>
      <c r="X36" s="24"/>
      <c r="Y36" s="24" t="s">
        <v>29</v>
      </c>
      <c r="Z36" s="24">
        <v>6</v>
      </c>
      <c r="AA36" s="25">
        <f>Z36*Z39</f>
        <v>11375</v>
      </c>
      <c r="AB36" s="24" t="s">
        <v>29</v>
      </c>
      <c r="AC36" s="24">
        <v>5</v>
      </c>
      <c r="AD36" s="25">
        <f>Z39*AC36</f>
        <v>9479.1666666666661</v>
      </c>
    </row>
    <row r="37" spans="1:30" x14ac:dyDescent="0.25">
      <c r="A37" s="235"/>
      <c r="B37" s="4" t="s">
        <v>1</v>
      </c>
      <c r="C37" s="3">
        <v>13333.33</v>
      </c>
      <c r="D37" s="3">
        <v>24000</v>
      </c>
      <c r="E37" s="3">
        <v>24000</v>
      </c>
      <c r="F37" s="3">
        <v>24000</v>
      </c>
      <c r="G37" s="3">
        <v>10666.67</v>
      </c>
      <c r="H37" s="1"/>
      <c r="K37" s="24" t="s">
        <v>30</v>
      </c>
      <c r="L37" s="24">
        <v>20</v>
      </c>
      <c r="M37" s="25">
        <f>L37*M39</f>
        <v>555.55555555555554</v>
      </c>
      <c r="N37" s="24" t="s">
        <v>30</v>
      </c>
      <c r="O37" s="24">
        <v>10</v>
      </c>
      <c r="P37" s="25">
        <f>O37*M39</f>
        <v>277.77777777777777</v>
      </c>
      <c r="Q37" s="24"/>
      <c r="R37" s="24" t="s">
        <v>30</v>
      </c>
      <c r="S37" s="24">
        <v>20</v>
      </c>
      <c r="T37" s="25">
        <f>S37*T39</f>
        <v>1333.3333333333335</v>
      </c>
      <c r="U37" s="24" t="s">
        <v>30</v>
      </c>
      <c r="V37" s="24">
        <v>10</v>
      </c>
      <c r="W37" s="25">
        <f>V37*T39</f>
        <v>666.66666666666674</v>
      </c>
      <c r="X37" s="24"/>
      <c r="Y37" s="24" t="s">
        <v>30</v>
      </c>
      <c r="Z37" s="24">
        <v>20</v>
      </c>
      <c r="AA37" s="25">
        <f>Z37*AA39</f>
        <v>1263.8888888888889</v>
      </c>
      <c r="AB37" s="24" t="s">
        <v>30</v>
      </c>
      <c r="AC37" s="24">
        <v>10</v>
      </c>
      <c r="AD37" s="25">
        <f>AC37*AA39</f>
        <v>631.94444444444446</v>
      </c>
    </row>
    <row r="38" spans="1:30" x14ac:dyDescent="0.25">
      <c r="A38" s="235"/>
      <c r="B38" s="4" t="s">
        <v>2</v>
      </c>
      <c r="C38" s="3">
        <v>12638.89</v>
      </c>
      <c r="D38" s="3">
        <v>22750</v>
      </c>
      <c r="E38" s="3">
        <v>22750</v>
      </c>
      <c r="F38" s="3">
        <v>22750</v>
      </c>
      <c r="G38" s="3">
        <v>10111.11</v>
      </c>
      <c r="H38" s="1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x14ac:dyDescent="0.25">
      <c r="A39" s="235"/>
      <c r="B39" s="12" t="s">
        <v>16</v>
      </c>
      <c r="C39" s="13">
        <f>SUM(C36:C38)</f>
        <v>31527.78</v>
      </c>
      <c r="D39" s="13">
        <f>SUM(D36:D38)</f>
        <v>56750</v>
      </c>
      <c r="E39" s="13">
        <f>SUM(E36:E38)</f>
        <v>56750</v>
      </c>
      <c r="F39" s="13">
        <f>SUM(F36:F38)</f>
        <v>56750</v>
      </c>
      <c r="G39" s="13">
        <f>SUM(G36:G38)</f>
        <v>25222.22</v>
      </c>
      <c r="H39" s="11">
        <f>SUM(C39:G39)</f>
        <v>227000</v>
      </c>
      <c r="K39" s="25">
        <v>10000</v>
      </c>
      <c r="L39" s="25">
        <f>K39/12</f>
        <v>833.33333333333337</v>
      </c>
      <c r="M39" s="25">
        <f>L39/30</f>
        <v>27.777777777777779</v>
      </c>
      <c r="N39" s="24"/>
      <c r="O39" s="24"/>
      <c r="P39" s="24"/>
      <c r="Q39" s="24"/>
      <c r="R39" s="25">
        <v>24000</v>
      </c>
      <c r="S39" s="25">
        <f>R39/12</f>
        <v>2000</v>
      </c>
      <c r="T39" s="25">
        <f>S39/30</f>
        <v>66.666666666666671</v>
      </c>
      <c r="U39" s="24"/>
      <c r="V39" s="24"/>
      <c r="W39" s="24"/>
      <c r="X39" s="24"/>
      <c r="Y39" s="25">
        <v>22750</v>
      </c>
      <c r="Z39" s="25">
        <f>Y39/12</f>
        <v>1895.8333333333333</v>
      </c>
      <c r="AA39" s="25">
        <f>Z39/30</f>
        <v>63.194444444444443</v>
      </c>
      <c r="AB39" s="24"/>
      <c r="AC39" s="24"/>
      <c r="AD39" s="24"/>
    </row>
    <row r="40" spans="1:30" x14ac:dyDescent="0.25"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15.75" customHeight="1" x14ac:dyDescent="0.25"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27"/>
      <c r="L42" s="27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x14ac:dyDescent="0.25">
      <c r="B43" s="38"/>
      <c r="C43" s="38"/>
      <c r="D43" s="38"/>
      <c r="E43" s="38"/>
      <c r="F43" s="38"/>
      <c r="G43" s="38"/>
      <c r="H43" s="39" t="s">
        <v>53</v>
      </c>
      <c r="I43" s="39" t="s">
        <v>51</v>
      </c>
      <c r="J43" s="39" t="s">
        <v>54</v>
      </c>
    </row>
    <row r="44" spans="1:30" x14ac:dyDescent="0.25">
      <c r="B44" s="240" t="s">
        <v>52</v>
      </c>
      <c r="C44" s="244" t="s">
        <v>13</v>
      </c>
      <c r="D44" s="244"/>
      <c r="E44" s="244"/>
      <c r="F44" s="3">
        <v>6666.67</v>
      </c>
      <c r="G44" s="4" t="s">
        <v>0</v>
      </c>
      <c r="H44" s="39">
        <v>58</v>
      </c>
      <c r="I44" s="39">
        <v>360</v>
      </c>
      <c r="J44" s="39">
        <v>1153</v>
      </c>
    </row>
    <row r="45" spans="1:30" x14ac:dyDescent="0.25">
      <c r="B45" s="241"/>
      <c r="C45" s="244"/>
      <c r="D45" s="244"/>
      <c r="E45" s="244"/>
      <c r="F45" s="3">
        <v>8888.8888888888887</v>
      </c>
      <c r="G45" s="4" t="s">
        <v>1</v>
      </c>
      <c r="H45" s="39"/>
      <c r="I45" s="39"/>
      <c r="J45" s="39"/>
    </row>
    <row r="46" spans="1:30" x14ac:dyDescent="0.25">
      <c r="B46" s="242"/>
      <c r="C46" s="244"/>
      <c r="D46" s="244"/>
      <c r="E46" s="244"/>
      <c r="F46" s="3">
        <v>8000</v>
      </c>
      <c r="G46" s="4" t="s">
        <v>2</v>
      </c>
      <c r="H46" s="39"/>
      <c r="I46" s="39"/>
      <c r="J46" s="39"/>
    </row>
    <row r="47" spans="1:30" x14ac:dyDescent="0.25">
      <c r="B47" s="28"/>
      <c r="C47" s="35"/>
      <c r="D47" s="35"/>
      <c r="E47" s="35"/>
      <c r="F47" s="30">
        <f>SUM(F44:F46)</f>
        <v>23555.558888888889</v>
      </c>
      <c r="G47" s="12" t="s">
        <v>9</v>
      </c>
      <c r="H47" s="38"/>
      <c r="I47" s="38"/>
      <c r="J47" s="38"/>
    </row>
    <row r="48" spans="1:30" s="33" customFormat="1" x14ac:dyDescent="0.25">
      <c r="B48" s="34"/>
      <c r="C48" s="35"/>
      <c r="D48" s="35"/>
      <c r="E48" s="35"/>
      <c r="F48" s="36"/>
      <c r="G48" s="37"/>
      <c r="H48" s="40"/>
      <c r="I48" s="40"/>
      <c r="J48" s="40"/>
    </row>
    <row r="49" spans="2:10" s="33" customFormat="1" x14ac:dyDescent="0.25">
      <c r="B49" s="34"/>
      <c r="C49" s="35"/>
      <c r="D49" s="35"/>
      <c r="E49" s="35"/>
      <c r="F49" s="36"/>
      <c r="G49" s="37"/>
      <c r="H49" s="40"/>
      <c r="I49" s="40"/>
      <c r="J49" s="40"/>
    </row>
    <row r="50" spans="2:10" s="33" customFormat="1" x14ac:dyDescent="0.25">
      <c r="B50" s="34"/>
      <c r="C50" s="35"/>
      <c r="D50" s="35"/>
      <c r="E50" s="35"/>
      <c r="F50" s="36"/>
      <c r="G50" s="37"/>
      <c r="H50" s="40"/>
      <c r="I50" s="40"/>
      <c r="J50" s="40"/>
    </row>
    <row r="51" spans="2:10" x14ac:dyDescent="0.25">
      <c r="B51" s="38"/>
      <c r="C51" s="38"/>
      <c r="D51" s="38"/>
      <c r="E51" s="38"/>
      <c r="F51" s="38"/>
      <c r="G51" s="38"/>
      <c r="H51" s="39" t="s">
        <v>53</v>
      </c>
      <c r="I51" s="39" t="s">
        <v>51</v>
      </c>
      <c r="J51" s="39" t="s">
        <v>54</v>
      </c>
    </row>
    <row r="52" spans="2:10" x14ac:dyDescent="0.25">
      <c r="B52" s="240" t="s">
        <v>52</v>
      </c>
      <c r="C52" s="244" t="s">
        <v>10</v>
      </c>
      <c r="D52" s="244"/>
      <c r="E52" s="244"/>
      <c r="F52" s="3">
        <v>5777.78</v>
      </c>
      <c r="G52" s="4" t="s">
        <v>0</v>
      </c>
      <c r="H52" s="39"/>
      <c r="I52" s="39"/>
      <c r="J52" s="39"/>
    </row>
    <row r="53" spans="2:10" x14ac:dyDescent="0.25">
      <c r="B53" s="241"/>
      <c r="C53" s="244"/>
      <c r="D53" s="244"/>
      <c r="E53" s="244"/>
      <c r="F53" s="3">
        <v>9777.7800000000007</v>
      </c>
      <c r="G53" s="4" t="s">
        <v>1</v>
      </c>
      <c r="H53" s="39"/>
      <c r="I53" s="39"/>
      <c r="J53" s="39"/>
    </row>
    <row r="54" spans="2:10" x14ac:dyDescent="0.25">
      <c r="B54" s="242"/>
      <c r="C54" s="244"/>
      <c r="D54" s="244"/>
      <c r="E54" s="244"/>
      <c r="F54" s="3">
        <v>9777.7800000000007</v>
      </c>
      <c r="G54" s="4" t="s">
        <v>2</v>
      </c>
      <c r="H54" s="39"/>
      <c r="I54" s="39"/>
      <c r="J54" s="39"/>
    </row>
    <row r="55" spans="2:10" x14ac:dyDescent="0.25">
      <c r="B55" s="28"/>
      <c r="C55" s="35"/>
      <c r="D55" s="35"/>
      <c r="E55" s="35"/>
      <c r="F55" s="30">
        <f>SUM(F52:F54)</f>
        <v>25333.340000000004</v>
      </c>
      <c r="G55" s="12" t="s">
        <v>14</v>
      </c>
      <c r="H55" s="38"/>
      <c r="I55" s="38"/>
      <c r="J55" s="38"/>
    </row>
    <row r="56" spans="2:10" s="33" customFormat="1" x14ac:dyDescent="0.25">
      <c r="B56" s="34"/>
      <c r="C56" s="35"/>
      <c r="D56" s="35"/>
      <c r="E56" s="35"/>
      <c r="F56" s="36"/>
      <c r="G56" s="37"/>
      <c r="H56" s="40"/>
      <c r="I56" s="40"/>
      <c r="J56" s="40"/>
    </row>
    <row r="57" spans="2:10" s="33" customFormat="1" x14ac:dyDescent="0.25">
      <c r="B57" s="34"/>
      <c r="C57" s="35"/>
      <c r="D57" s="35"/>
      <c r="E57" s="35"/>
      <c r="F57" s="36"/>
      <c r="G57" s="37"/>
      <c r="H57" s="40"/>
      <c r="I57" s="40"/>
      <c r="J57" s="40"/>
    </row>
    <row r="58" spans="2:10" s="33" customFormat="1" x14ac:dyDescent="0.25">
      <c r="B58" s="34"/>
      <c r="C58" s="35"/>
      <c r="D58" s="35"/>
      <c r="E58" s="35"/>
      <c r="F58" s="36"/>
      <c r="G58" s="37"/>
      <c r="H58" s="40"/>
      <c r="I58" s="40"/>
      <c r="J58" s="40"/>
    </row>
    <row r="59" spans="2:10" x14ac:dyDescent="0.25">
      <c r="B59" s="28"/>
      <c r="C59" s="29"/>
      <c r="D59" s="29"/>
      <c r="E59" s="29"/>
      <c r="F59" s="30"/>
      <c r="G59" s="38"/>
      <c r="H59" s="39" t="s">
        <v>53</v>
      </c>
      <c r="I59" s="39" t="s">
        <v>51</v>
      </c>
      <c r="J59" s="39" t="s">
        <v>54</v>
      </c>
    </row>
    <row r="60" spans="2:10" x14ac:dyDescent="0.25">
      <c r="B60" s="240" t="s">
        <v>52</v>
      </c>
      <c r="C60" s="244" t="s">
        <v>11</v>
      </c>
      <c r="D60" s="244"/>
      <c r="E60" s="244"/>
      <c r="F60" s="3">
        <v>6000</v>
      </c>
      <c r="G60" s="4" t="s">
        <v>18</v>
      </c>
      <c r="H60" s="39"/>
      <c r="I60" s="39"/>
      <c r="J60" s="39"/>
    </row>
    <row r="61" spans="2:10" x14ac:dyDescent="0.25">
      <c r="B61" s="241"/>
      <c r="C61" s="244"/>
      <c r="D61" s="244"/>
      <c r="E61" s="244"/>
      <c r="F61" s="3">
        <v>26666.67</v>
      </c>
      <c r="G61" s="4" t="s">
        <v>19</v>
      </c>
      <c r="H61" s="39"/>
      <c r="I61" s="39"/>
      <c r="J61" s="39"/>
    </row>
    <row r="62" spans="2:10" x14ac:dyDescent="0.25">
      <c r="B62" s="242"/>
      <c r="C62" s="244"/>
      <c r="D62" s="244"/>
      <c r="E62" s="244"/>
      <c r="F62" s="3">
        <v>16000</v>
      </c>
      <c r="G62" s="4" t="s">
        <v>20</v>
      </c>
      <c r="H62" s="39"/>
      <c r="I62" s="39"/>
      <c r="J62" s="39"/>
    </row>
    <row r="63" spans="2:10" x14ac:dyDescent="0.25">
      <c r="B63" s="28"/>
      <c r="C63" s="35"/>
      <c r="D63" s="35"/>
      <c r="E63" s="35"/>
      <c r="F63" s="30">
        <f>SUM(F60:F62)</f>
        <v>48666.67</v>
      </c>
      <c r="G63" s="12" t="s">
        <v>17</v>
      </c>
      <c r="H63" s="38"/>
      <c r="I63" s="38"/>
      <c r="J63" s="38"/>
    </row>
    <row r="64" spans="2:10" s="33" customFormat="1" x14ac:dyDescent="0.25">
      <c r="B64" s="34"/>
      <c r="C64" s="35"/>
      <c r="D64" s="35"/>
      <c r="E64" s="35"/>
      <c r="F64" s="36"/>
      <c r="G64" s="37"/>
      <c r="H64" s="40"/>
      <c r="I64" s="40"/>
      <c r="J64" s="40"/>
    </row>
    <row r="65" spans="2:10" s="33" customFormat="1" x14ac:dyDescent="0.25">
      <c r="B65" s="34"/>
      <c r="C65" s="35"/>
      <c r="D65" s="35"/>
      <c r="E65" s="35"/>
      <c r="F65" s="36"/>
      <c r="G65" s="37"/>
      <c r="H65" s="40"/>
      <c r="I65" s="40"/>
      <c r="J65" s="40"/>
    </row>
    <row r="66" spans="2:10" s="33" customFormat="1" x14ac:dyDescent="0.25">
      <c r="B66" s="34"/>
      <c r="C66" s="35"/>
      <c r="D66" s="35"/>
      <c r="E66" s="35"/>
      <c r="F66" s="36"/>
      <c r="G66" s="40"/>
      <c r="H66" s="40"/>
      <c r="I66" s="40"/>
      <c r="J66" s="40"/>
    </row>
    <row r="67" spans="2:10" x14ac:dyDescent="0.25">
      <c r="B67" s="38"/>
      <c r="C67" s="38"/>
      <c r="D67" s="38"/>
      <c r="E67" s="38"/>
      <c r="F67" s="38"/>
      <c r="G67" s="38"/>
      <c r="H67" s="39" t="s">
        <v>53</v>
      </c>
      <c r="I67" s="39" t="s">
        <v>51</v>
      </c>
      <c r="J67" s="39" t="s">
        <v>54</v>
      </c>
    </row>
    <row r="68" spans="2:10" x14ac:dyDescent="0.25">
      <c r="B68" s="240" t="s">
        <v>52</v>
      </c>
      <c r="C68" s="244" t="s">
        <v>12</v>
      </c>
      <c r="D68" s="244"/>
      <c r="E68" s="244"/>
      <c r="F68" s="3">
        <v>4444.4399999999996</v>
      </c>
      <c r="G68" s="4" t="s">
        <v>0</v>
      </c>
      <c r="H68" s="39"/>
      <c r="I68" s="39"/>
      <c r="J68" s="39"/>
    </row>
    <row r="69" spans="2:10" x14ac:dyDescent="0.25">
      <c r="B69" s="241"/>
      <c r="C69" s="244"/>
      <c r="D69" s="244"/>
      <c r="E69" s="244"/>
      <c r="F69" s="3">
        <v>10666.67</v>
      </c>
      <c r="G69" s="4" t="s">
        <v>1</v>
      </c>
      <c r="H69" s="39"/>
      <c r="I69" s="39"/>
      <c r="J69" s="39"/>
    </row>
    <row r="70" spans="2:10" x14ac:dyDescent="0.25">
      <c r="B70" s="242"/>
      <c r="C70" s="244"/>
      <c r="D70" s="244"/>
      <c r="E70" s="244"/>
      <c r="F70" s="3">
        <v>10111.11</v>
      </c>
      <c r="G70" s="4" t="s">
        <v>2</v>
      </c>
      <c r="H70" s="39"/>
      <c r="I70" s="39"/>
      <c r="J70" s="39"/>
    </row>
    <row r="71" spans="2:10" x14ac:dyDescent="0.25">
      <c r="B71" s="38"/>
      <c r="C71" s="38"/>
      <c r="D71" s="38"/>
      <c r="E71" s="38"/>
      <c r="F71" s="31">
        <f>SUM(F68:F70)</f>
        <v>25222.22</v>
      </c>
      <c r="G71" s="12" t="s">
        <v>16</v>
      </c>
      <c r="H71" s="38"/>
      <c r="I71" s="38"/>
      <c r="J71" s="38"/>
    </row>
  </sheetData>
  <mergeCells count="38">
    <mergeCell ref="B68:B70"/>
    <mergeCell ref="B52:B54"/>
    <mergeCell ref="B44:B46"/>
    <mergeCell ref="B2:C2"/>
    <mergeCell ref="I2:J2"/>
    <mergeCell ref="B60:B62"/>
    <mergeCell ref="C60:E62"/>
    <mergeCell ref="C44:E46"/>
    <mergeCell ref="C52:E54"/>
    <mergeCell ref="C68:E70"/>
    <mergeCell ref="G2:H2"/>
    <mergeCell ref="K35:M35"/>
    <mergeCell ref="N35:P35"/>
    <mergeCell ref="R28:T28"/>
    <mergeCell ref="K11:M11"/>
    <mergeCell ref="N11:P11"/>
    <mergeCell ref="R35:T35"/>
    <mergeCell ref="AB35:AD35"/>
    <mergeCell ref="K4:M4"/>
    <mergeCell ref="N4:P4"/>
    <mergeCell ref="R4:T4"/>
    <mergeCell ref="U4:W4"/>
    <mergeCell ref="Y4:AA4"/>
    <mergeCell ref="AB4:AD4"/>
    <mergeCell ref="AB28:AD28"/>
    <mergeCell ref="R11:T11"/>
    <mergeCell ref="U11:W11"/>
    <mergeCell ref="K28:M28"/>
    <mergeCell ref="N28:P28"/>
    <mergeCell ref="U35:W35"/>
    <mergeCell ref="Y35:AA35"/>
    <mergeCell ref="U28:W28"/>
    <mergeCell ref="Y28:AA28"/>
    <mergeCell ref="A5:A8"/>
    <mergeCell ref="A12:A15"/>
    <mergeCell ref="A19:A25"/>
    <mergeCell ref="A29:A32"/>
    <mergeCell ref="A36:A39"/>
  </mergeCells>
  <pageMargins left="0.7" right="0.7" top="0.75" bottom="0.5600000000000000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E7" sqref="E7"/>
    </sheetView>
  </sheetViews>
  <sheetFormatPr baseColWidth="10" defaultRowHeight="15" x14ac:dyDescent="0.25"/>
  <cols>
    <col min="1" max="1" width="14" customWidth="1"/>
    <col min="2" max="2" width="17.7109375" customWidth="1"/>
    <col min="3" max="3" width="15.140625" customWidth="1"/>
    <col min="4" max="6" width="15.5703125" customWidth="1"/>
    <col min="7" max="7" width="13.42578125" customWidth="1"/>
    <col min="8" max="8" width="16.28515625" customWidth="1"/>
    <col min="9" max="9" width="14.42578125" customWidth="1"/>
    <col min="10" max="10" width="13.28515625" bestFit="1" customWidth="1"/>
    <col min="11" max="11" width="14.7109375" bestFit="1" customWidth="1"/>
    <col min="12" max="12" width="24.28515625" customWidth="1"/>
    <col min="13" max="13" width="18.85546875" customWidth="1"/>
    <col min="14" max="14" width="22.28515625" customWidth="1"/>
    <col min="15" max="15" width="17.140625" style="1" bestFit="1" customWidth="1"/>
    <col min="16" max="17" width="13.28515625" bestFit="1" customWidth="1"/>
  </cols>
  <sheetData>
    <row r="1" spans="1:16" ht="45" x14ac:dyDescent="0.25">
      <c r="A1" s="258" t="s">
        <v>13</v>
      </c>
      <c r="B1" s="259"/>
      <c r="C1" s="6">
        <v>2025</v>
      </c>
      <c r="D1" s="222" t="s">
        <v>78</v>
      </c>
      <c r="E1" s="222" t="s">
        <v>135</v>
      </c>
      <c r="F1" s="17" t="s">
        <v>133</v>
      </c>
      <c r="G1" s="53"/>
      <c r="H1" s="1"/>
      <c r="I1" s="256" t="s">
        <v>67</v>
      </c>
      <c r="J1" s="256" t="s">
        <v>82</v>
      </c>
      <c r="O1"/>
    </row>
    <row r="2" spans="1:16" x14ac:dyDescent="0.25">
      <c r="A2" s="249" t="s">
        <v>0</v>
      </c>
      <c r="B2" s="250"/>
      <c r="C2" s="3">
        <v>15000</v>
      </c>
      <c r="D2" s="3">
        <v>6666.67</v>
      </c>
      <c r="E2" s="3">
        <v>8333.33</v>
      </c>
      <c r="F2" s="83">
        <f>SUM(D2:E2)</f>
        <v>15000</v>
      </c>
      <c r="H2" s="155" t="s">
        <v>54</v>
      </c>
      <c r="I2" s="257"/>
      <c r="J2" s="257"/>
      <c r="K2" s="155"/>
      <c r="O2"/>
    </row>
    <row r="3" spans="1:16" x14ac:dyDescent="0.25">
      <c r="A3" s="249" t="s">
        <v>1</v>
      </c>
      <c r="B3" s="250"/>
      <c r="C3" s="3">
        <v>20000</v>
      </c>
      <c r="D3" s="3">
        <v>8888.89</v>
      </c>
      <c r="E3" s="3">
        <v>11111.11</v>
      </c>
      <c r="F3" s="83">
        <f t="shared" ref="F3:F4" si="0">SUM(D3:E3)</f>
        <v>20000</v>
      </c>
      <c r="H3" s="155">
        <v>1</v>
      </c>
      <c r="I3" s="52" t="s">
        <v>0</v>
      </c>
      <c r="J3" s="213">
        <v>11347.65</v>
      </c>
      <c r="K3" s="157">
        <f>J3-K16</f>
        <v>9169.65</v>
      </c>
      <c r="L3" s="223">
        <f>K3-K17</f>
        <v>4571.6499999999996</v>
      </c>
      <c r="M3" s="223">
        <f>L3-K18</f>
        <v>0</v>
      </c>
      <c r="O3"/>
    </row>
    <row r="4" spans="1:16" x14ac:dyDescent="0.25">
      <c r="A4" s="249" t="s">
        <v>2</v>
      </c>
      <c r="B4" s="250"/>
      <c r="C4" s="3">
        <v>18000</v>
      </c>
      <c r="D4" s="3">
        <v>8000</v>
      </c>
      <c r="E4" s="3">
        <v>10000</v>
      </c>
      <c r="F4" s="83">
        <f t="shared" si="0"/>
        <v>18000</v>
      </c>
      <c r="H4" s="155">
        <v>2</v>
      </c>
      <c r="I4" s="52" t="s">
        <v>1</v>
      </c>
      <c r="J4" s="213">
        <v>2191.73</v>
      </c>
      <c r="K4" s="157">
        <f>J4-K15</f>
        <v>247.47000000000003</v>
      </c>
      <c r="L4" s="211">
        <f>K4-K19</f>
        <v>107.73000000000002</v>
      </c>
      <c r="M4" s="16"/>
      <c r="O4"/>
    </row>
    <row r="5" spans="1:16" x14ac:dyDescent="0.25">
      <c r="A5" s="251" t="s">
        <v>9</v>
      </c>
      <c r="B5" s="252"/>
      <c r="C5" s="13">
        <f>SUM(C2:C4)</f>
        <v>53000</v>
      </c>
      <c r="D5" s="13">
        <f>SUM(D2:D4)</f>
        <v>23555.559999999998</v>
      </c>
      <c r="E5" s="13">
        <f>SUM(E2:E4)</f>
        <v>29444.440000000002</v>
      </c>
      <c r="F5" s="11">
        <f>SUM(D5:E5)</f>
        <v>53000</v>
      </c>
      <c r="H5" s="155">
        <v>3</v>
      </c>
      <c r="I5" s="52" t="s">
        <v>2</v>
      </c>
      <c r="J5" s="88">
        <v>740</v>
      </c>
      <c r="K5" s="157">
        <f>J5-K20</f>
        <v>0</v>
      </c>
      <c r="L5" s="88"/>
      <c r="M5" s="16"/>
      <c r="O5"/>
    </row>
    <row r="6" spans="1:16" x14ac:dyDescent="0.25">
      <c r="N6" s="1"/>
      <c r="O6"/>
    </row>
    <row r="7" spans="1:16" ht="27" customHeight="1" x14ac:dyDescent="0.25">
      <c r="O7"/>
    </row>
    <row r="8" spans="1:16" x14ac:dyDescent="0.25">
      <c r="A8" s="86" t="s">
        <v>68</v>
      </c>
      <c r="B8" s="51">
        <v>2026</v>
      </c>
      <c r="C8" s="51" t="s">
        <v>58</v>
      </c>
      <c r="D8" s="137" t="s">
        <v>59</v>
      </c>
      <c r="E8" s="234" t="s">
        <v>60</v>
      </c>
      <c r="F8" s="137" t="s">
        <v>61</v>
      </c>
      <c r="G8" s="137" t="s">
        <v>62</v>
      </c>
      <c r="H8" s="137" t="s">
        <v>63</v>
      </c>
      <c r="I8" s="51" t="s">
        <v>36</v>
      </c>
      <c r="J8" s="51" t="s">
        <v>37</v>
      </c>
      <c r="K8" s="51" t="s">
        <v>38</v>
      </c>
      <c r="L8" s="51" t="s">
        <v>39</v>
      </c>
      <c r="M8" s="51" t="s">
        <v>40</v>
      </c>
      <c r="N8" s="137" t="s">
        <v>41</v>
      </c>
      <c r="O8" s="137" t="s">
        <v>42</v>
      </c>
    </row>
    <row r="9" spans="1:16" x14ac:dyDescent="0.25">
      <c r="A9" s="87">
        <v>179</v>
      </c>
      <c r="B9" s="52" t="s">
        <v>0</v>
      </c>
      <c r="C9" s="3"/>
      <c r="D9" s="3"/>
      <c r="E9" s="3"/>
      <c r="F9" s="3"/>
      <c r="G9" s="3"/>
      <c r="H9" s="151">
        <v>1210</v>
      </c>
      <c r="I9" s="151"/>
      <c r="J9" s="150"/>
      <c r="K9" s="3"/>
      <c r="L9" s="19"/>
      <c r="M9" s="19"/>
      <c r="N9" s="19"/>
      <c r="O9" s="55">
        <f>D2-SUM(C9:N9)</f>
        <v>5456.67</v>
      </c>
      <c r="P9" s="2"/>
    </row>
    <row r="10" spans="1:16" ht="15" customHeight="1" x14ac:dyDescent="0.25">
      <c r="A10" s="87">
        <v>180</v>
      </c>
      <c r="B10" s="52" t="s">
        <v>1</v>
      </c>
      <c r="C10" s="3"/>
      <c r="D10" s="3"/>
      <c r="E10" s="3"/>
      <c r="F10" s="3"/>
      <c r="G10" s="3"/>
      <c r="H10" s="151"/>
      <c r="I10" s="150"/>
      <c r="J10" s="150"/>
      <c r="K10" s="3"/>
      <c r="L10" s="19"/>
      <c r="M10" s="19"/>
      <c r="N10" s="3"/>
      <c r="O10" s="55">
        <f>D3-SUM(C10:N10)</f>
        <v>8888.89</v>
      </c>
      <c r="P10" s="2"/>
    </row>
    <row r="11" spans="1:16" ht="15" customHeight="1" x14ac:dyDescent="0.25">
      <c r="A11" s="87">
        <v>181</v>
      </c>
      <c r="B11" s="52" t="s">
        <v>2</v>
      </c>
      <c r="C11" s="3"/>
      <c r="D11" s="3"/>
      <c r="E11" s="3"/>
      <c r="F11" s="3"/>
      <c r="G11" s="3"/>
      <c r="H11" s="151"/>
      <c r="I11" s="151"/>
      <c r="J11" s="150"/>
      <c r="K11" s="3"/>
      <c r="L11" s="19"/>
      <c r="M11" s="168"/>
      <c r="N11" s="19"/>
      <c r="O11" s="55">
        <f>D4-SUM(C11:N11)</f>
        <v>8000</v>
      </c>
      <c r="P11" s="2"/>
    </row>
    <row r="12" spans="1:16" x14ac:dyDescent="0.25">
      <c r="O12"/>
    </row>
    <row r="13" spans="1:16" x14ac:dyDescent="0.25">
      <c r="O13"/>
    </row>
    <row r="14" spans="1:16" x14ac:dyDescent="0.25">
      <c r="B14" s="51" t="s">
        <v>83</v>
      </c>
      <c r="C14" s="51" t="s">
        <v>43</v>
      </c>
      <c r="D14" s="253" t="s">
        <v>44</v>
      </c>
      <c r="E14" s="254"/>
      <c r="F14" s="254"/>
      <c r="G14" s="254"/>
      <c r="H14" s="254"/>
      <c r="I14" s="254"/>
      <c r="J14" s="255"/>
      <c r="K14" s="21" t="s">
        <v>45</v>
      </c>
      <c r="L14" s="141" t="s">
        <v>54</v>
      </c>
      <c r="O14"/>
    </row>
    <row r="15" spans="1:16" x14ac:dyDescent="0.25">
      <c r="B15" s="214" t="s">
        <v>84</v>
      </c>
      <c r="C15" s="134">
        <v>43</v>
      </c>
      <c r="D15" s="246" t="s">
        <v>90</v>
      </c>
      <c r="E15" s="247"/>
      <c r="F15" s="247"/>
      <c r="G15" s="247"/>
      <c r="H15" s="247"/>
      <c r="I15" s="247"/>
      <c r="J15" s="248"/>
      <c r="K15" s="3">
        <v>1944.26</v>
      </c>
      <c r="L15" s="156">
        <v>2</v>
      </c>
      <c r="O15"/>
    </row>
    <row r="16" spans="1:16" x14ac:dyDescent="0.25">
      <c r="B16" s="214" t="s">
        <v>85</v>
      </c>
      <c r="C16" s="134">
        <v>44</v>
      </c>
      <c r="D16" s="246" t="s">
        <v>89</v>
      </c>
      <c r="E16" s="247"/>
      <c r="F16" s="247"/>
      <c r="G16" s="247"/>
      <c r="H16" s="247"/>
      <c r="I16" s="247"/>
      <c r="J16" s="248"/>
      <c r="K16" s="3">
        <v>2178</v>
      </c>
      <c r="L16" s="156">
        <v>1</v>
      </c>
      <c r="O16"/>
    </row>
    <row r="17" spans="2:17" x14ac:dyDescent="0.25">
      <c r="B17" s="214" t="s">
        <v>86</v>
      </c>
      <c r="C17" s="134">
        <v>45</v>
      </c>
      <c r="D17" s="246" t="s">
        <v>91</v>
      </c>
      <c r="E17" s="247"/>
      <c r="F17" s="247"/>
      <c r="G17" s="247"/>
      <c r="H17" s="247"/>
      <c r="I17" s="247"/>
      <c r="J17" s="248"/>
      <c r="K17" s="3">
        <v>4598</v>
      </c>
      <c r="L17" s="156">
        <v>1</v>
      </c>
      <c r="O17"/>
    </row>
    <row r="18" spans="2:17" x14ac:dyDescent="0.25">
      <c r="B18" s="260" t="s">
        <v>87</v>
      </c>
      <c r="C18" s="262">
        <v>46</v>
      </c>
      <c r="D18" s="224" t="s">
        <v>93</v>
      </c>
      <c r="E18" s="225"/>
      <c r="F18" s="225"/>
      <c r="G18" s="225"/>
      <c r="H18" s="225"/>
      <c r="I18" s="225"/>
      <c r="J18" s="226"/>
      <c r="K18" s="3">
        <v>4571.6499999999996</v>
      </c>
      <c r="L18" s="156">
        <v>1</v>
      </c>
      <c r="O18"/>
    </row>
    <row r="19" spans="2:17" x14ac:dyDescent="0.25">
      <c r="B19" s="261"/>
      <c r="C19" s="263"/>
      <c r="D19" s="246" t="s">
        <v>93</v>
      </c>
      <c r="E19" s="247"/>
      <c r="F19" s="247"/>
      <c r="G19" s="247"/>
      <c r="H19" s="247"/>
      <c r="I19" s="247"/>
      <c r="J19" s="248"/>
      <c r="K19" s="227">
        <v>139.74</v>
      </c>
      <c r="L19" s="156">
        <v>1</v>
      </c>
      <c r="O19"/>
    </row>
    <row r="20" spans="2:17" x14ac:dyDescent="0.25">
      <c r="B20" s="214" t="s">
        <v>88</v>
      </c>
      <c r="C20" s="134">
        <v>47</v>
      </c>
      <c r="D20" s="246" t="s">
        <v>92</v>
      </c>
      <c r="E20" s="247"/>
      <c r="F20" s="247"/>
      <c r="G20" s="247"/>
      <c r="H20" s="247"/>
      <c r="I20" s="247"/>
      <c r="J20" s="248"/>
      <c r="K20" s="3">
        <v>740</v>
      </c>
      <c r="L20" s="156">
        <v>3</v>
      </c>
      <c r="O20"/>
    </row>
    <row r="21" spans="2:17" x14ac:dyDescent="0.25">
      <c r="B21" s="232" t="s">
        <v>120</v>
      </c>
      <c r="C21" s="135">
        <v>467</v>
      </c>
      <c r="D21" s="246" t="s">
        <v>121</v>
      </c>
      <c r="E21" s="247"/>
      <c r="F21" s="247"/>
      <c r="G21" s="247"/>
      <c r="H21" s="247"/>
      <c r="I21" s="247"/>
      <c r="J21" s="248"/>
      <c r="K21" s="3">
        <v>1210</v>
      </c>
      <c r="L21" s="156">
        <v>179</v>
      </c>
      <c r="M21" s="32"/>
      <c r="O21"/>
    </row>
    <row r="22" spans="2:17" x14ac:dyDescent="0.25">
      <c r="B22" s="149"/>
      <c r="C22" s="135"/>
      <c r="D22" s="246"/>
      <c r="E22" s="247"/>
      <c r="F22" s="247"/>
      <c r="G22" s="247"/>
      <c r="H22" s="247"/>
      <c r="I22" s="247"/>
      <c r="J22" s="248"/>
      <c r="K22" s="3"/>
      <c r="L22" s="156"/>
      <c r="N22" s="2"/>
    </row>
    <row r="23" spans="2:17" x14ac:dyDescent="0.25">
      <c r="B23" s="201"/>
      <c r="C23" s="135"/>
      <c r="D23" s="246"/>
      <c r="E23" s="247"/>
      <c r="F23" s="247"/>
      <c r="G23" s="247"/>
      <c r="H23" s="247"/>
      <c r="I23" s="247"/>
      <c r="J23" s="248"/>
      <c r="K23" s="3"/>
      <c r="L23" s="156"/>
      <c r="N23" s="2"/>
      <c r="Q23" s="43"/>
    </row>
    <row r="24" spans="2:17" x14ac:dyDescent="0.25">
      <c r="B24" s="205"/>
      <c r="C24" s="135"/>
      <c r="D24" s="246"/>
      <c r="E24" s="247"/>
      <c r="F24" s="247"/>
      <c r="G24" s="247"/>
      <c r="H24" s="247"/>
      <c r="I24" s="247"/>
      <c r="J24" s="248"/>
      <c r="K24" s="3"/>
      <c r="L24" s="156"/>
      <c r="O24" s="42"/>
    </row>
    <row r="25" spans="2:17" x14ac:dyDescent="0.25">
      <c r="B25" s="216"/>
      <c r="C25" s="216"/>
      <c r="D25" s="246"/>
      <c r="E25" s="247"/>
      <c r="F25" s="247"/>
      <c r="G25" s="247"/>
      <c r="H25" s="247"/>
      <c r="I25" s="247"/>
      <c r="J25" s="248"/>
      <c r="K25" s="3"/>
      <c r="L25" s="156"/>
      <c r="O25" s="41"/>
    </row>
    <row r="26" spans="2:17" x14ac:dyDescent="0.25">
      <c r="B26" s="215"/>
      <c r="C26" s="215"/>
      <c r="D26" s="246"/>
      <c r="E26" s="247"/>
      <c r="F26" s="247"/>
      <c r="G26" s="247"/>
      <c r="H26" s="247"/>
      <c r="I26" s="247"/>
      <c r="J26" s="248"/>
      <c r="K26" s="3"/>
      <c r="L26" s="156"/>
    </row>
    <row r="27" spans="2:17" x14ac:dyDescent="0.25">
      <c r="B27" s="216"/>
      <c r="C27" s="216"/>
      <c r="D27" s="246"/>
      <c r="E27" s="247"/>
      <c r="F27" s="247"/>
      <c r="G27" s="247"/>
      <c r="H27" s="247"/>
      <c r="I27" s="247"/>
      <c r="J27" s="248"/>
      <c r="K27" s="165"/>
      <c r="L27" s="156"/>
      <c r="O27"/>
    </row>
    <row r="28" spans="2:17" x14ac:dyDescent="0.25">
      <c r="B28" s="215"/>
      <c r="C28" s="215"/>
      <c r="D28" s="246"/>
      <c r="E28" s="247"/>
      <c r="F28" s="247"/>
      <c r="G28" s="247"/>
      <c r="H28" s="247"/>
      <c r="I28" s="247"/>
      <c r="J28" s="248"/>
      <c r="K28" s="165"/>
      <c r="L28" s="156"/>
      <c r="O28" s="2"/>
    </row>
    <row r="29" spans="2:17" x14ac:dyDescent="0.25">
      <c r="B29" s="172"/>
      <c r="C29" s="167"/>
      <c r="D29" s="246"/>
      <c r="E29" s="247"/>
      <c r="F29" s="247"/>
      <c r="G29" s="247"/>
      <c r="H29" s="247"/>
      <c r="I29" s="247"/>
      <c r="J29" s="248"/>
      <c r="K29" s="56"/>
      <c r="L29" s="156"/>
      <c r="O29"/>
    </row>
    <row r="30" spans="2:17" x14ac:dyDescent="0.25">
      <c r="B30" s="166"/>
      <c r="C30" s="166"/>
      <c r="D30" s="246"/>
      <c r="E30" s="247"/>
      <c r="F30" s="247"/>
      <c r="G30" s="247"/>
      <c r="H30" s="247"/>
      <c r="I30" s="247"/>
      <c r="J30" s="248"/>
      <c r="K30" s="56"/>
      <c r="L30" s="16"/>
      <c r="O30"/>
    </row>
    <row r="31" spans="2:17" x14ac:dyDescent="0.25">
      <c r="B31" s="136"/>
      <c r="C31" s="136"/>
      <c r="D31" s="246"/>
      <c r="E31" s="247"/>
      <c r="F31" s="247"/>
      <c r="G31" s="247"/>
      <c r="H31" s="247"/>
      <c r="I31" s="247"/>
      <c r="J31" s="248"/>
      <c r="K31" s="56"/>
      <c r="L31" s="16"/>
      <c r="O31"/>
    </row>
    <row r="32" spans="2:17" x14ac:dyDescent="0.25">
      <c r="O32"/>
    </row>
    <row r="33" spans="3:15" x14ac:dyDescent="0.25">
      <c r="O33"/>
    </row>
    <row r="34" spans="3:15" x14ac:dyDescent="0.25">
      <c r="C34" s="81"/>
      <c r="F34" s="82"/>
      <c r="G34" s="82"/>
      <c r="O34"/>
    </row>
    <row r="35" spans="3:15" x14ac:dyDescent="0.25">
      <c r="C35" s="81"/>
      <c r="F35" s="82"/>
      <c r="G35" s="82"/>
      <c r="O35"/>
    </row>
    <row r="36" spans="3:15" x14ac:dyDescent="0.25">
      <c r="C36" s="81"/>
      <c r="F36" s="82"/>
      <c r="G36" s="82"/>
      <c r="O36" s="2"/>
    </row>
    <row r="37" spans="3:15" x14ac:dyDescent="0.25">
      <c r="C37" s="81"/>
      <c r="F37" s="82"/>
      <c r="G37" s="82"/>
      <c r="O37"/>
    </row>
    <row r="38" spans="3:15" x14ac:dyDescent="0.25">
      <c r="C38" s="81"/>
      <c r="F38" s="82"/>
      <c r="G38" s="82"/>
      <c r="O38" s="2"/>
    </row>
    <row r="39" spans="3:15" x14ac:dyDescent="0.25">
      <c r="C39" s="81"/>
      <c r="F39" s="82"/>
      <c r="G39" s="82"/>
      <c r="O39"/>
    </row>
    <row r="40" spans="3:15" x14ac:dyDescent="0.25">
      <c r="C40" s="81"/>
      <c r="F40" s="82"/>
      <c r="G40" s="82"/>
      <c r="N40" s="44"/>
      <c r="O40"/>
    </row>
    <row r="41" spans="3:15" x14ac:dyDescent="0.25">
      <c r="C41" s="81"/>
      <c r="F41" s="82"/>
      <c r="G41" s="82"/>
      <c r="N41" s="44"/>
      <c r="O41" s="44"/>
    </row>
    <row r="42" spans="3:15" x14ac:dyDescent="0.25">
      <c r="O42" s="45"/>
    </row>
    <row r="44" spans="3:15" x14ac:dyDescent="0.25">
      <c r="L44" s="44"/>
      <c r="M44" s="44"/>
    </row>
    <row r="45" spans="3:15" x14ac:dyDescent="0.25">
      <c r="L45" s="44"/>
      <c r="M45" s="44"/>
    </row>
    <row r="46" spans="3:15" x14ac:dyDescent="0.25">
      <c r="L46" s="44"/>
      <c r="M46" s="44"/>
    </row>
    <row r="47" spans="3:15" x14ac:dyDescent="0.25">
      <c r="L47" s="44"/>
      <c r="M47" s="44"/>
    </row>
    <row r="48" spans="3:15" x14ac:dyDescent="0.25">
      <c r="L48" s="44"/>
      <c r="M48" s="44"/>
    </row>
    <row r="49" spans="12:13" x14ac:dyDescent="0.25">
      <c r="L49" s="44"/>
    </row>
    <row r="50" spans="12:13" x14ac:dyDescent="0.25">
      <c r="L50" s="44"/>
      <c r="M50" s="44"/>
    </row>
  </sheetData>
  <mergeCells count="26">
    <mergeCell ref="D29:J29"/>
    <mergeCell ref="D31:J31"/>
    <mergeCell ref="D30:J30"/>
    <mergeCell ref="B18:B19"/>
    <mergeCell ref="C18:C19"/>
    <mergeCell ref="D24:J24"/>
    <mergeCell ref="D25:J25"/>
    <mergeCell ref="D26:J26"/>
    <mergeCell ref="D27:J27"/>
    <mergeCell ref="D28:J28"/>
    <mergeCell ref="D20:J20"/>
    <mergeCell ref="D21:J21"/>
    <mergeCell ref="D19:J19"/>
    <mergeCell ref="D22:J22"/>
    <mergeCell ref="D23:J23"/>
    <mergeCell ref="I1:I2"/>
    <mergeCell ref="J1:J2"/>
    <mergeCell ref="A1:B1"/>
    <mergeCell ref="A2:B2"/>
    <mergeCell ref="A3:B3"/>
    <mergeCell ref="D17:J17"/>
    <mergeCell ref="A4:B4"/>
    <mergeCell ref="A5:B5"/>
    <mergeCell ref="D15:J15"/>
    <mergeCell ref="D16:J16"/>
    <mergeCell ref="D14:J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G3" sqref="G3"/>
    </sheetView>
  </sheetViews>
  <sheetFormatPr baseColWidth="10" defaultRowHeight="15" x14ac:dyDescent="0.25"/>
  <cols>
    <col min="1" max="1" width="13.140625" customWidth="1"/>
    <col min="2" max="2" width="13.7109375" customWidth="1"/>
    <col min="3" max="3" width="14" bestFit="1" customWidth="1"/>
    <col min="4" max="5" width="16.7109375" customWidth="1"/>
    <col min="6" max="6" width="15" customWidth="1"/>
    <col min="7" max="7" width="16.7109375" customWidth="1"/>
    <col min="8" max="8" width="13.28515625" customWidth="1"/>
    <col min="9" max="9" width="15" customWidth="1"/>
    <col min="10" max="10" width="15.140625" customWidth="1"/>
    <col min="11" max="11" width="18.28515625" customWidth="1"/>
    <col min="12" max="12" width="14" customWidth="1"/>
    <col min="13" max="14" width="13" bestFit="1" customWidth="1"/>
    <col min="15" max="15" width="13.85546875" customWidth="1"/>
    <col min="16" max="16" width="15.5703125" customWidth="1"/>
    <col min="17" max="17" width="15" customWidth="1"/>
    <col min="19" max="19" width="12" bestFit="1" customWidth="1"/>
  </cols>
  <sheetData>
    <row r="1" spans="1:16" ht="45" x14ac:dyDescent="0.25">
      <c r="A1" s="264" t="s">
        <v>10</v>
      </c>
      <c r="B1" s="265"/>
      <c r="C1" s="6">
        <v>2025</v>
      </c>
      <c r="D1" s="222" t="s">
        <v>33</v>
      </c>
      <c r="E1" s="222" t="s">
        <v>134</v>
      </c>
      <c r="F1" s="17" t="s">
        <v>133</v>
      </c>
      <c r="G1" s="53"/>
      <c r="H1" s="1"/>
      <c r="I1" s="256" t="s">
        <v>67</v>
      </c>
      <c r="J1" s="256" t="s">
        <v>82</v>
      </c>
    </row>
    <row r="2" spans="1:16" x14ac:dyDescent="0.25">
      <c r="A2" s="249" t="s">
        <v>0</v>
      </c>
      <c r="B2" s="250"/>
      <c r="C2" s="3">
        <v>13000</v>
      </c>
      <c r="D2" s="3">
        <v>5777.78</v>
      </c>
      <c r="E2" s="3">
        <v>7222.22</v>
      </c>
      <c r="F2" s="83">
        <f>SUM(D2:E2)</f>
        <v>13000</v>
      </c>
      <c r="H2" s="155" t="s">
        <v>54</v>
      </c>
      <c r="I2" s="257"/>
      <c r="J2" s="257"/>
      <c r="K2" s="155"/>
    </row>
    <row r="3" spans="1:16" x14ac:dyDescent="0.25">
      <c r="A3" s="249" t="s">
        <v>1</v>
      </c>
      <c r="B3" s="250"/>
      <c r="C3" s="3">
        <v>22000</v>
      </c>
      <c r="D3" s="3">
        <v>9777.7800000000007</v>
      </c>
      <c r="E3" s="3">
        <v>12222.22</v>
      </c>
      <c r="F3" s="83">
        <f t="shared" ref="F3:F4" si="0">SUM(D3:E3)</f>
        <v>22000</v>
      </c>
      <c r="H3" s="155"/>
      <c r="I3" s="52" t="s">
        <v>0</v>
      </c>
      <c r="J3" s="147">
        <v>160.19999999999999</v>
      </c>
      <c r="K3" s="88"/>
      <c r="L3" s="88"/>
      <c r="M3" s="16"/>
    </row>
    <row r="4" spans="1:16" x14ac:dyDescent="0.25">
      <c r="A4" s="249" t="s">
        <v>2</v>
      </c>
      <c r="B4" s="250"/>
      <c r="C4" s="3">
        <v>22000</v>
      </c>
      <c r="D4" s="3">
        <v>9777.7800000000007</v>
      </c>
      <c r="E4" s="3">
        <v>12222.22</v>
      </c>
      <c r="F4" s="83">
        <f t="shared" si="0"/>
        <v>22000</v>
      </c>
      <c r="H4" s="155"/>
      <c r="I4" s="52" t="s">
        <v>1</v>
      </c>
      <c r="J4" s="88">
        <v>412.61</v>
      </c>
      <c r="K4" s="88"/>
      <c r="L4" s="88"/>
      <c r="M4" s="88"/>
    </row>
    <row r="5" spans="1:16" x14ac:dyDescent="0.25">
      <c r="A5" s="267" t="s">
        <v>14</v>
      </c>
      <c r="B5" s="268"/>
      <c r="C5" s="13">
        <f>SUM(C2:C4)</f>
        <v>57000</v>
      </c>
      <c r="D5" s="13">
        <f>SUM(D2:D4)</f>
        <v>25333.340000000004</v>
      </c>
      <c r="E5" s="13">
        <f>SUM(E2:E4)</f>
        <v>31666.659999999996</v>
      </c>
      <c r="F5" s="11">
        <f>SUM(D5:E5)</f>
        <v>57000</v>
      </c>
      <c r="H5" s="155"/>
      <c r="I5" s="52" t="s">
        <v>2</v>
      </c>
      <c r="J5" s="188">
        <v>613.25</v>
      </c>
      <c r="K5" s="157"/>
      <c r="L5" s="16"/>
      <c r="M5" s="16"/>
    </row>
    <row r="6" spans="1:16" x14ac:dyDescent="0.25">
      <c r="P6" s="1"/>
    </row>
    <row r="7" spans="1:16" x14ac:dyDescent="0.25">
      <c r="P7" s="1"/>
    </row>
    <row r="8" spans="1:16" x14ac:dyDescent="0.25">
      <c r="A8" s="86" t="s">
        <v>68</v>
      </c>
      <c r="B8" s="51">
        <v>2026</v>
      </c>
      <c r="C8" s="51" t="s">
        <v>58</v>
      </c>
      <c r="D8" s="131" t="s">
        <v>59</v>
      </c>
      <c r="E8" s="234"/>
      <c r="F8" s="131" t="s">
        <v>60</v>
      </c>
      <c r="G8" s="131" t="s">
        <v>61</v>
      </c>
      <c r="H8" s="131" t="s">
        <v>62</v>
      </c>
      <c r="I8" s="131" t="s">
        <v>63</v>
      </c>
      <c r="J8" s="131" t="s">
        <v>36</v>
      </c>
      <c r="K8" s="51" t="s">
        <v>37</v>
      </c>
      <c r="L8" s="51" t="s">
        <v>38</v>
      </c>
      <c r="M8" s="51" t="s">
        <v>39</v>
      </c>
      <c r="N8" s="51" t="s">
        <v>40</v>
      </c>
      <c r="O8" s="51" t="s">
        <v>41</v>
      </c>
      <c r="P8" s="51" t="s">
        <v>42</v>
      </c>
    </row>
    <row r="9" spans="1:16" x14ac:dyDescent="0.25">
      <c r="A9" s="87">
        <v>182</v>
      </c>
      <c r="B9" s="52" t="s">
        <v>0</v>
      </c>
      <c r="C9" s="3"/>
      <c r="D9" s="3"/>
      <c r="E9" s="3"/>
      <c r="F9" s="3"/>
      <c r="G9" s="3"/>
      <c r="H9" s="3"/>
      <c r="I9" s="3">
        <v>5656.75</v>
      </c>
      <c r="J9" s="3"/>
      <c r="K9" s="165"/>
      <c r="L9" s="84"/>
      <c r="M9" s="19"/>
      <c r="N9" s="19"/>
      <c r="O9" s="19"/>
      <c r="P9" s="80">
        <f>D2-SUM(C9:O9)</f>
        <v>121.02999999999975</v>
      </c>
    </row>
    <row r="10" spans="1:16" x14ac:dyDescent="0.25">
      <c r="A10" s="87">
        <v>183</v>
      </c>
      <c r="B10" s="52" t="s">
        <v>1</v>
      </c>
      <c r="C10" s="3"/>
      <c r="D10" s="3"/>
      <c r="E10" s="3"/>
      <c r="F10" s="3"/>
      <c r="G10" s="3"/>
      <c r="H10" s="3"/>
      <c r="I10" s="3">
        <v>9649.75</v>
      </c>
      <c r="J10" s="165"/>
      <c r="K10" s="165"/>
      <c r="L10" s="84"/>
      <c r="M10" s="19"/>
      <c r="N10" s="3"/>
      <c r="O10" s="19"/>
      <c r="P10" s="80">
        <f>D3-SUM(C10:O10)</f>
        <v>128.03000000000065</v>
      </c>
    </row>
    <row r="11" spans="1:16" x14ac:dyDescent="0.25">
      <c r="A11" s="87">
        <v>186</v>
      </c>
      <c r="B11" s="52" t="s">
        <v>2</v>
      </c>
      <c r="C11" s="3"/>
      <c r="D11" s="3"/>
      <c r="E11" s="3"/>
      <c r="F11" s="3"/>
      <c r="G11" s="3"/>
      <c r="H11" s="3"/>
      <c r="I11" s="3">
        <v>544.5</v>
      </c>
      <c r="J11" s="165"/>
      <c r="K11" s="3"/>
      <c r="L11" s="84"/>
      <c r="M11" s="19"/>
      <c r="N11" s="19"/>
      <c r="O11" s="19"/>
      <c r="P11" s="80">
        <f>D4-SUM(C11:O11)</f>
        <v>9233.2800000000007</v>
      </c>
    </row>
    <row r="16" spans="1:16" x14ac:dyDescent="0.25">
      <c r="B16" s="46" t="s">
        <v>83</v>
      </c>
      <c r="C16" s="20" t="s">
        <v>43</v>
      </c>
      <c r="D16" s="253" t="s">
        <v>44</v>
      </c>
      <c r="E16" s="254"/>
      <c r="F16" s="254"/>
      <c r="G16" s="254"/>
      <c r="H16" s="254"/>
      <c r="I16" s="254"/>
      <c r="J16" s="254"/>
      <c r="K16" s="254"/>
      <c r="L16" s="254"/>
      <c r="M16" s="254"/>
      <c r="N16" s="255"/>
      <c r="O16" s="21" t="s">
        <v>45</v>
      </c>
      <c r="P16" s="141" t="s">
        <v>54</v>
      </c>
    </row>
    <row r="17" spans="2:18" x14ac:dyDescent="0.25">
      <c r="B17" s="58" t="s">
        <v>124</v>
      </c>
      <c r="C17" s="85" t="s">
        <v>125</v>
      </c>
      <c r="D17" s="269" t="s">
        <v>129</v>
      </c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83">
        <v>544.5</v>
      </c>
      <c r="P17" s="164">
        <v>186</v>
      </c>
    </row>
    <row r="18" spans="2:18" x14ac:dyDescent="0.25">
      <c r="B18" s="58" t="s">
        <v>126</v>
      </c>
      <c r="C18" s="193" t="s">
        <v>127</v>
      </c>
      <c r="D18" s="269" t="s">
        <v>128</v>
      </c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148">
        <v>5656.75</v>
      </c>
      <c r="P18" s="164">
        <v>182</v>
      </c>
    </row>
    <row r="19" spans="2:18" x14ac:dyDescent="0.25">
      <c r="B19" s="58" t="s">
        <v>131</v>
      </c>
      <c r="C19" s="233" t="s">
        <v>132</v>
      </c>
      <c r="D19" s="270" t="s">
        <v>130</v>
      </c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153">
        <v>9649.75</v>
      </c>
      <c r="P19" s="164">
        <v>183</v>
      </c>
    </row>
    <row r="20" spans="2:18" x14ac:dyDescent="0.25">
      <c r="B20" s="58"/>
      <c r="C20" s="154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26"/>
      <c r="P20" s="191"/>
      <c r="Q20" s="2"/>
      <c r="R20" s="2"/>
    </row>
    <row r="21" spans="2:18" x14ac:dyDescent="0.25">
      <c r="B21" s="219"/>
      <c r="C21" s="220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126"/>
      <c r="P21" s="191"/>
      <c r="Q21" s="2"/>
      <c r="R21" s="2"/>
    </row>
    <row r="22" spans="2:18" x14ac:dyDescent="0.25">
      <c r="B22" s="212"/>
      <c r="C22" s="218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126"/>
      <c r="P22" s="191"/>
      <c r="Q22" s="2"/>
      <c r="R22" s="2"/>
    </row>
    <row r="23" spans="2:18" x14ac:dyDescent="0.25">
      <c r="B23" s="58"/>
      <c r="C23" s="85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26"/>
      <c r="P23" s="191"/>
      <c r="Q23" s="146"/>
      <c r="R23" s="146"/>
    </row>
    <row r="24" spans="2:18" x14ac:dyDescent="0.25">
      <c r="B24" s="58"/>
      <c r="C24" s="219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165"/>
      <c r="P24" s="191"/>
    </row>
    <row r="25" spans="2:18" x14ac:dyDescent="0.25">
      <c r="B25" s="217"/>
      <c r="C25" s="212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3"/>
      <c r="P25" s="164"/>
    </row>
    <row r="26" spans="2:18" x14ac:dyDescent="0.25">
      <c r="B26" s="58"/>
      <c r="C26" s="208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3"/>
      <c r="P26" s="164"/>
    </row>
    <row r="27" spans="2:18" x14ac:dyDescent="0.25">
      <c r="B27" s="16"/>
      <c r="C27" s="85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3"/>
      <c r="P27" s="164"/>
    </row>
    <row r="28" spans="2:18" x14ac:dyDescent="0.25">
      <c r="B28" s="16"/>
      <c r="C28" s="208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3"/>
      <c r="P28" s="164"/>
    </row>
    <row r="29" spans="2:18" x14ac:dyDescent="0.25">
      <c r="B29" s="16"/>
      <c r="C29" s="20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3"/>
      <c r="P29" s="164"/>
    </row>
    <row r="30" spans="2:18" x14ac:dyDescent="0.25">
      <c r="B30" s="219"/>
      <c r="C30" s="219"/>
      <c r="D30" s="271"/>
      <c r="E30" s="272"/>
      <c r="F30" s="272"/>
      <c r="G30" s="272"/>
      <c r="H30" s="272"/>
      <c r="I30" s="272"/>
      <c r="J30" s="272"/>
      <c r="K30" s="272"/>
      <c r="L30" s="272"/>
      <c r="M30" s="272"/>
      <c r="N30" s="273"/>
      <c r="O30" s="3"/>
      <c r="P30" s="164"/>
    </row>
    <row r="31" spans="2:18" x14ac:dyDescent="0.25">
      <c r="B31" s="212"/>
      <c r="C31" s="212"/>
      <c r="D31" s="271"/>
      <c r="E31" s="272"/>
      <c r="F31" s="272"/>
      <c r="G31" s="272"/>
      <c r="H31" s="272"/>
      <c r="I31" s="272"/>
      <c r="J31" s="272"/>
      <c r="K31" s="272"/>
      <c r="L31" s="272"/>
      <c r="M31" s="272"/>
      <c r="N31" s="273"/>
      <c r="O31" s="3"/>
      <c r="P31" s="164"/>
    </row>
    <row r="32" spans="2:18" x14ac:dyDescent="0.25"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1"/>
      <c r="Q32" s="1"/>
    </row>
    <row r="33" spans="2:13" x14ac:dyDescent="0.25">
      <c r="B33" s="81"/>
      <c r="F33" s="82"/>
      <c r="G33" s="82"/>
      <c r="L33" s="44"/>
    </row>
    <row r="34" spans="2:13" x14ac:dyDescent="0.25">
      <c r="B34" s="81"/>
      <c r="F34" s="82"/>
      <c r="G34" s="82"/>
      <c r="L34" s="44"/>
      <c r="M34" s="44"/>
    </row>
    <row r="35" spans="2:13" x14ac:dyDescent="0.25">
      <c r="B35" s="81"/>
      <c r="F35" s="82"/>
      <c r="G35" s="82"/>
      <c r="L35" s="44"/>
      <c r="M35" s="44"/>
    </row>
  </sheetData>
  <mergeCells count="24">
    <mergeCell ref="D30:N30"/>
    <mergeCell ref="D20:N20"/>
    <mergeCell ref="D23:N23"/>
    <mergeCell ref="F32:O32"/>
    <mergeCell ref="D24:N24"/>
    <mergeCell ref="D25:N25"/>
    <mergeCell ref="D26:N26"/>
    <mergeCell ref="D27:N27"/>
    <mergeCell ref="D28:N28"/>
    <mergeCell ref="D31:N31"/>
    <mergeCell ref="D29:N29"/>
    <mergeCell ref="D22:N22"/>
    <mergeCell ref="A1:B1"/>
    <mergeCell ref="D21:N21"/>
    <mergeCell ref="A5:B5"/>
    <mergeCell ref="A4:B4"/>
    <mergeCell ref="A3:B3"/>
    <mergeCell ref="A2:B2"/>
    <mergeCell ref="I1:I2"/>
    <mergeCell ref="J1:J2"/>
    <mergeCell ref="D16:N16"/>
    <mergeCell ref="D18:N18"/>
    <mergeCell ref="D19:N19"/>
    <mergeCell ref="D17:N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workbookViewId="0">
      <selection activeCell="J34" sqref="J34"/>
    </sheetView>
  </sheetViews>
  <sheetFormatPr baseColWidth="10" defaultRowHeight="15" x14ac:dyDescent="0.25"/>
  <cols>
    <col min="2" max="2" width="15" customWidth="1"/>
    <col min="3" max="3" width="26.5703125" customWidth="1"/>
    <col min="4" max="4" width="13" style="125" bestFit="1" customWidth="1"/>
    <col min="5" max="5" width="13.28515625" customWidth="1"/>
    <col min="6" max="7" width="13.7109375" customWidth="1"/>
    <col min="8" max="9" width="13" bestFit="1" customWidth="1"/>
    <col min="10" max="10" width="12" bestFit="1" customWidth="1"/>
    <col min="11" max="11" width="13.42578125" customWidth="1"/>
    <col min="12" max="12" width="12.7109375" customWidth="1"/>
    <col min="13" max="13" width="13.85546875" customWidth="1"/>
    <col min="14" max="14" width="12" style="1" bestFit="1" customWidth="1"/>
    <col min="15" max="16" width="18.140625" customWidth="1"/>
    <col min="19" max="19" width="31.42578125" customWidth="1"/>
    <col min="20" max="20" width="14.28515625" customWidth="1"/>
    <col min="21" max="21" width="13.140625" customWidth="1"/>
  </cols>
  <sheetData>
    <row r="1" spans="1:22" ht="48" customHeight="1" x14ac:dyDescent="0.25">
      <c r="B1" s="62" t="s">
        <v>57</v>
      </c>
      <c r="C1" s="48" t="s">
        <v>4</v>
      </c>
      <c r="D1" s="48">
        <v>2024</v>
      </c>
      <c r="E1" s="48">
        <v>2025</v>
      </c>
      <c r="F1" s="222" t="s">
        <v>80</v>
      </c>
      <c r="G1" s="47" t="s">
        <v>3</v>
      </c>
      <c r="H1" s="54">
        <f>SUM(G5,G10,L5,L10)</f>
        <v>487000</v>
      </c>
      <c r="I1" s="53"/>
      <c r="K1" s="1"/>
      <c r="L1" s="256" t="s">
        <v>67</v>
      </c>
      <c r="M1" s="256" t="s">
        <v>82</v>
      </c>
      <c r="N1"/>
      <c r="P1" s="70"/>
      <c r="Q1" s="70"/>
      <c r="R1" s="70"/>
      <c r="S1" s="70"/>
      <c r="T1" s="70"/>
      <c r="U1" s="67"/>
      <c r="V1" s="113"/>
    </row>
    <row r="2" spans="1:22" x14ac:dyDescent="0.25">
      <c r="B2" s="50">
        <v>8</v>
      </c>
      <c r="C2" s="57" t="s">
        <v>18</v>
      </c>
      <c r="D2" s="3">
        <v>3000</v>
      </c>
      <c r="E2" s="3">
        <v>3000</v>
      </c>
      <c r="F2" s="3">
        <v>3000</v>
      </c>
      <c r="G2" s="1"/>
      <c r="K2" s="155" t="s">
        <v>54</v>
      </c>
      <c r="L2" s="257"/>
      <c r="M2" s="257"/>
      <c r="N2" s="155"/>
      <c r="P2" s="64"/>
      <c r="Q2" s="113"/>
      <c r="R2" s="113"/>
      <c r="S2" s="113"/>
      <c r="T2" s="113"/>
      <c r="U2" s="122"/>
      <c r="V2" s="113"/>
    </row>
    <row r="3" spans="1:22" ht="15.75" customHeight="1" x14ac:dyDescent="0.25">
      <c r="B3" s="50">
        <v>10</v>
      </c>
      <c r="C3" s="57" t="s">
        <v>19</v>
      </c>
      <c r="D3" s="3">
        <v>15000</v>
      </c>
      <c r="E3" s="3">
        <v>20000</v>
      </c>
      <c r="F3" s="3">
        <v>20000</v>
      </c>
      <c r="G3" s="1"/>
      <c r="K3" s="155"/>
      <c r="L3" s="52" t="s">
        <v>18</v>
      </c>
      <c r="M3" s="189">
        <v>2795.92</v>
      </c>
      <c r="N3" s="88"/>
      <c r="O3" s="88"/>
      <c r="Q3" s="113"/>
      <c r="R3" s="113"/>
      <c r="S3" s="113"/>
      <c r="T3" s="113"/>
      <c r="U3" s="113"/>
      <c r="V3" s="113"/>
    </row>
    <row r="4" spans="1:22" x14ac:dyDescent="0.25">
      <c r="B4" s="50">
        <v>12</v>
      </c>
      <c r="C4" s="57" t="s">
        <v>20</v>
      </c>
      <c r="D4" s="3">
        <v>18000</v>
      </c>
      <c r="E4" s="3">
        <v>18000</v>
      </c>
      <c r="F4" s="3">
        <v>18000</v>
      </c>
      <c r="G4" s="1"/>
      <c r="K4" s="155"/>
      <c r="L4" s="52" t="s">
        <v>19</v>
      </c>
      <c r="M4" s="211">
        <v>49.52</v>
      </c>
      <c r="N4" s="88"/>
      <c r="O4" s="16"/>
      <c r="Q4" s="114"/>
      <c r="R4" s="117"/>
      <c r="S4" s="115"/>
      <c r="T4" s="114"/>
      <c r="U4" s="116"/>
      <c r="V4" s="116"/>
    </row>
    <row r="5" spans="1:22" x14ac:dyDescent="0.25">
      <c r="B5" s="32"/>
      <c r="C5" s="12" t="s">
        <v>15</v>
      </c>
      <c r="D5" s="13">
        <f>SUM(D2:D4)</f>
        <v>36000</v>
      </c>
      <c r="E5" s="13">
        <f>SUM(E2:E4)</f>
        <v>41000</v>
      </c>
      <c r="F5" s="13">
        <f>SUM(F2:F4)</f>
        <v>41000</v>
      </c>
      <c r="G5" s="11">
        <f>SUM(D5:F5)</f>
        <v>118000</v>
      </c>
      <c r="K5" s="155"/>
      <c r="L5" s="52" t="s">
        <v>20</v>
      </c>
      <c r="M5" s="188">
        <v>8411.39</v>
      </c>
      <c r="N5" s="198"/>
      <c r="O5" s="16"/>
      <c r="Q5" s="114"/>
      <c r="R5" s="117"/>
      <c r="S5" s="115"/>
      <c r="T5" s="114"/>
      <c r="U5" s="116"/>
      <c r="V5" s="116"/>
    </row>
    <row r="6" spans="1:22" x14ac:dyDescent="0.25">
      <c r="B6" s="32"/>
      <c r="D6"/>
      <c r="K6" s="182"/>
      <c r="L6" s="52" t="s">
        <v>21</v>
      </c>
      <c r="M6" s="189">
        <v>7343.2</v>
      </c>
      <c r="N6" s="88"/>
      <c r="O6" s="16"/>
      <c r="Q6" s="118"/>
      <c r="R6" s="119"/>
      <c r="S6" s="120"/>
      <c r="T6" s="118"/>
      <c r="U6" s="121"/>
      <c r="V6" s="121"/>
    </row>
    <row r="7" spans="1:22" x14ac:dyDescent="0.25">
      <c r="B7" s="50">
        <v>9</v>
      </c>
      <c r="C7" s="4" t="s">
        <v>21</v>
      </c>
      <c r="D7" s="3">
        <v>23000</v>
      </c>
      <c r="E7" s="3">
        <v>23000</v>
      </c>
      <c r="F7" s="3">
        <v>23000</v>
      </c>
      <c r="K7" s="182"/>
      <c r="L7" s="52" t="s">
        <v>22</v>
      </c>
      <c r="M7" s="190">
        <v>42004.72</v>
      </c>
      <c r="N7" s="88"/>
      <c r="O7" s="88"/>
      <c r="Q7" s="114"/>
      <c r="R7" s="117"/>
      <c r="S7" s="115"/>
      <c r="T7" s="114"/>
      <c r="U7" s="116"/>
      <c r="V7" s="116"/>
    </row>
    <row r="8" spans="1:22" x14ac:dyDescent="0.25">
      <c r="B8" s="50">
        <v>11</v>
      </c>
      <c r="C8" s="4" t="s">
        <v>22</v>
      </c>
      <c r="D8" s="3">
        <v>40000</v>
      </c>
      <c r="E8" s="3">
        <v>55000</v>
      </c>
      <c r="F8" s="3">
        <v>55000</v>
      </c>
      <c r="K8" s="182"/>
      <c r="L8" s="52" t="s">
        <v>23</v>
      </c>
      <c r="M8" s="188">
        <v>50000</v>
      </c>
      <c r="N8" s="198"/>
      <c r="O8" s="88"/>
      <c r="Q8" s="118"/>
      <c r="R8" s="119"/>
      <c r="S8" s="120"/>
      <c r="T8" s="118"/>
      <c r="U8" s="121"/>
      <c r="V8" s="121"/>
    </row>
    <row r="9" spans="1:22" x14ac:dyDescent="0.25">
      <c r="B9" s="50">
        <v>13</v>
      </c>
      <c r="C9" s="4" t="s">
        <v>23</v>
      </c>
      <c r="D9" s="3">
        <v>50000</v>
      </c>
      <c r="E9" s="3">
        <v>50000</v>
      </c>
      <c r="F9" s="3">
        <v>50000</v>
      </c>
      <c r="L9" s="73"/>
      <c r="P9" s="64"/>
      <c r="Q9" s="118"/>
      <c r="R9" s="119"/>
      <c r="S9" s="120"/>
      <c r="T9" s="118"/>
      <c r="U9" s="121"/>
      <c r="V9" s="121"/>
    </row>
    <row r="10" spans="1:22" x14ac:dyDescent="0.25">
      <c r="C10" s="14" t="s">
        <v>15</v>
      </c>
      <c r="D10" s="15">
        <f>SUM(D7:D9)</f>
        <v>113000</v>
      </c>
      <c r="E10" s="15">
        <f>SUM(E7:E9)</f>
        <v>128000</v>
      </c>
      <c r="F10" s="15">
        <f>SUM(F7:F9)</f>
        <v>128000</v>
      </c>
      <c r="G10" s="11">
        <f>SUM(D10:F10)</f>
        <v>369000</v>
      </c>
      <c r="L10" s="158"/>
      <c r="P10" s="64"/>
      <c r="Q10" s="118"/>
      <c r="R10" s="119"/>
      <c r="S10" s="120"/>
      <c r="T10" s="118"/>
      <c r="U10" s="121"/>
      <c r="V10" s="121"/>
    </row>
    <row r="11" spans="1:22" x14ac:dyDescent="0.25">
      <c r="D11"/>
      <c r="P11" s="64"/>
      <c r="Q11" s="118"/>
      <c r="R11" s="119"/>
      <c r="S11" s="120"/>
      <c r="T11" s="118"/>
      <c r="U11" s="121"/>
      <c r="V11" s="121"/>
    </row>
    <row r="12" spans="1:22" x14ac:dyDescent="0.25">
      <c r="P12" s="64"/>
      <c r="Q12" s="114"/>
      <c r="R12" s="117"/>
      <c r="S12" s="115"/>
      <c r="T12" s="114"/>
      <c r="U12" s="116"/>
      <c r="V12" s="116"/>
    </row>
    <row r="13" spans="1:22" x14ac:dyDescent="0.25">
      <c r="P13" s="64"/>
      <c r="Q13" s="118"/>
      <c r="R13" s="119"/>
      <c r="S13" s="120"/>
      <c r="T13" s="118"/>
      <c r="U13" s="121"/>
      <c r="V13" s="121"/>
    </row>
    <row r="14" spans="1:22" x14ac:dyDescent="0.25">
      <c r="A14" s="86" t="s">
        <v>68</v>
      </c>
      <c r="B14" s="51">
        <v>2026</v>
      </c>
      <c r="C14" s="51" t="s">
        <v>58</v>
      </c>
      <c r="D14" s="21" t="s">
        <v>59</v>
      </c>
      <c r="E14" s="51" t="s">
        <v>60</v>
      </c>
      <c r="F14" s="51" t="s">
        <v>61</v>
      </c>
      <c r="G14" s="51" t="s">
        <v>62</v>
      </c>
      <c r="H14" s="51" t="s">
        <v>63</v>
      </c>
      <c r="I14" s="51" t="s">
        <v>36</v>
      </c>
      <c r="J14" s="51" t="s">
        <v>37</v>
      </c>
      <c r="K14" s="51" t="s">
        <v>38</v>
      </c>
      <c r="L14" s="51" t="s">
        <v>39</v>
      </c>
      <c r="M14" s="51" t="s">
        <v>40</v>
      </c>
      <c r="N14" s="21" t="s">
        <v>41</v>
      </c>
      <c r="O14" s="112" t="s">
        <v>42</v>
      </c>
      <c r="P14" s="64"/>
      <c r="Q14" s="113"/>
      <c r="R14" s="113"/>
      <c r="S14" s="113"/>
      <c r="T14" s="113"/>
      <c r="U14" s="121"/>
      <c r="V14" s="113"/>
    </row>
    <row r="15" spans="1:22" x14ac:dyDescent="0.25">
      <c r="A15" s="132">
        <v>101</v>
      </c>
      <c r="B15" s="94" t="s">
        <v>18</v>
      </c>
      <c r="C15" s="88"/>
      <c r="D15" s="128"/>
      <c r="E15" s="60"/>
      <c r="F15" s="60"/>
      <c r="G15" s="60"/>
      <c r="H15" s="140"/>
      <c r="I15" s="60"/>
      <c r="J15" s="60"/>
      <c r="K15" s="61"/>
      <c r="L15" s="171"/>
      <c r="M15" s="61"/>
      <c r="N15" s="61"/>
      <c r="O15" s="80">
        <f>F2-SUM(C15:N15)</f>
        <v>3000</v>
      </c>
      <c r="P15" s="64"/>
      <c r="Q15" s="113"/>
      <c r="R15" s="113"/>
      <c r="S15" s="113"/>
      <c r="T15" s="113"/>
      <c r="U15" s="113"/>
      <c r="V15" s="113"/>
    </row>
    <row r="16" spans="1:22" x14ac:dyDescent="0.25">
      <c r="A16" s="179">
        <v>102</v>
      </c>
      <c r="B16" s="178" t="s">
        <v>19</v>
      </c>
      <c r="C16" s="181">
        <v>4026.88</v>
      </c>
      <c r="D16" s="183"/>
      <c r="E16" s="184">
        <v>3581.6</v>
      </c>
      <c r="F16" s="184">
        <v>363</v>
      </c>
      <c r="G16" s="184">
        <v>1173.7</v>
      </c>
      <c r="H16" s="185">
        <v>4719</v>
      </c>
      <c r="I16" s="184"/>
      <c r="J16" s="184"/>
      <c r="K16" s="183"/>
      <c r="L16" s="171"/>
      <c r="M16" s="61"/>
      <c r="N16" s="61"/>
      <c r="O16" s="180">
        <f>F3-SUM(C16:N16)</f>
        <v>6135.82</v>
      </c>
      <c r="P16" s="64"/>
      <c r="Q16" s="113"/>
      <c r="R16" s="113"/>
      <c r="S16" s="113"/>
      <c r="T16" s="113"/>
      <c r="U16" s="113"/>
      <c r="V16" s="113"/>
    </row>
    <row r="17" spans="1:22" x14ac:dyDescent="0.25">
      <c r="A17" s="49">
        <v>103</v>
      </c>
      <c r="B17" s="94" t="s">
        <v>20</v>
      </c>
      <c r="C17" s="88">
        <v>2274.8000000000002</v>
      </c>
      <c r="D17" s="128"/>
      <c r="E17" s="60">
        <v>3339.6</v>
      </c>
      <c r="F17" s="60">
        <v>3135.11</v>
      </c>
      <c r="G17" s="60"/>
      <c r="H17" s="152">
        <v>1203.95</v>
      </c>
      <c r="I17" s="60"/>
      <c r="J17" s="60"/>
      <c r="K17" s="61"/>
      <c r="L17" s="171"/>
      <c r="M17" s="171"/>
      <c r="N17" s="61"/>
      <c r="O17" s="80">
        <f>F4-SUM(C17:N17)</f>
        <v>8046.5399999999991</v>
      </c>
      <c r="P17" s="64"/>
      <c r="Q17" s="74"/>
      <c r="R17" s="75"/>
      <c r="S17" s="73"/>
      <c r="T17" s="73"/>
      <c r="U17" s="67"/>
      <c r="V17" s="113"/>
    </row>
    <row r="18" spans="1:22" x14ac:dyDescent="0.25">
      <c r="A18" s="86" t="s">
        <v>68</v>
      </c>
      <c r="B18" s="86">
        <v>2026</v>
      </c>
      <c r="C18" s="86" t="s">
        <v>58</v>
      </c>
      <c r="D18" s="21" t="s">
        <v>59</v>
      </c>
      <c r="E18" s="86" t="s">
        <v>60</v>
      </c>
      <c r="F18" s="86" t="s">
        <v>61</v>
      </c>
      <c r="G18" s="86" t="s">
        <v>62</v>
      </c>
      <c r="H18" s="86" t="s">
        <v>63</v>
      </c>
      <c r="I18" s="86" t="s">
        <v>36</v>
      </c>
      <c r="J18" s="86" t="s">
        <v>37</v>
      </c>
      <c r="K18" s="86" t="s">
        <v>38</v>
      </c>
      <c r="L18" s="86" t="s">
        <v>39</v>
      </c>
      <c r="M18" s="86" t="s">
        <v>40</v>
      </c>
      <c r="N18" s="21" t="s">
        <v>41</v>
      </c>
      <c r="O18" s="112" t="s">
        <v>42</v>
      </c>
      <c r="P18" s="64"/>
      <c r="Q18" s="67"/>
      <c r="R18" s="67"/>
      <c r="S18" s="67"/>
      <c r="T18" s="67"/>
      <c r="U18" s="67"/>
    </row>
    <row r="19" spans="1:22" x14ac:dyDescent="0.25">
      <c r="A19" s="49">
        <v>104</v>
      </c>
      <c r="B19" s="4" t="s">
        <v>21</v>
      </c>
      <c r="C19" s="3"/>
      <c r="D19" s="127"/>
      <c r="E19" s="3"/>
      <c r="F19" s="3">
        <v>7051.2</v>
      </c>
      <c r="G19" s="3"/>
      <c r="H19" s="3"/>
      <c r="I19" s="3"/>
      <c r="J19" s="3"/>
      <c r="K19" s="3"/>
      <c r="L19" s="3"/>
      <c r="M19" s="165"/>
      <c r="N19" s="3"/>
      <c r="O19" s="80">
        <f>F7-SUM(C19:N19)</f>
        <v>15948.8</v>
      </c>
      <c r="P19" s="64"/>
      <c r="Q19" s="67"/>
      <c r="R19" s="67"/>
      <c r="S19" s="67"/>
      <c r="T19" s="67"/>
      <c r="U19" s="67"/>
    </row>
    <row r="20" spans="1:22" x14ac:dyDescent="0.25">
      <c r="A20" s="49"/>
      <c r="B20" s="4" t="s">
        <v>22</v>
      </c>
      <c r="C20" s="63"/>
      <c r="D20" s="127"/>
      <c r="E20" s="3"/>
      <c r="F20" s="3"/>
      <c r="G20" s="3"/>
      <c r="H20" s="3"/>
      <c r="I20" s="3"/>
      <c r="J20" s="3"/>
      <c r="K20" s="3"/>
      <c r="L20" s="3"/>
      <c r="M20" s="165"/>
      <c r="N20" s="3"/>
      <c r="O20" s="228">
        <f>F8-SUM(C20:N20)</f>
        <v>55000</v>
      </c>
      <c r="P20" s="64" t="s">
        <v>97</v>
      </c>
      <c r="Q20" s="71"/>
      <c r="R20" s="71"/>
      <c r="S20" s="72"/>
      <c r="T20" s="72"/>
      <c r="U20" s="67"/>
    </row>
    <row r="21" spans="1:22" x14ac:dyDescent="0.25">
      <c r="A21" s="49">
        <v>106</v>
      </c>
      <c r="B21" s="4" t="s">
        <v>23</v>
      </c>
      <c r="C21" s="3"/>
      <c r="D21" s="127"/>
      <c r="E21" s="3"/>
      <c r="F21" s="3"/>
      <c r="G21" s="3"/>
      <c r="H21" s="3"/>
      <c r="I21" s="3"/>
      <c r="J21" s="3"/>
      <c r="K21" s="3"/>
      <c r="L21" s="3"/>
      <c r="M21" s="3"/>
      <c r="N21" s="3"/>
      <c r="O21" s="80">
        <f>F9-SUM(C21:N21)</f>
        <v>50000</v>
      </c>
      <c r="P21" s="64"/>
      <c r="Q21" s="67"/>
      <c r="R21" s="77"/>
      <c r="S21" s="78"/>
      <c r="T21" s="79"/>
      <c r="U21" s="67"/>
    </row>
    <row r="22" spans="1:22" x14ac:dyDescent="0.25">
      <c r="P22" s="64"/>
      <c r="Q22" s="67"/>
      <c r="R22" s="67"/>
      <c r="S22" s="67"/>
      <c r="T22" s="67"/>
      <c r="U22" s="67"/>
    </row>
    <row r="23" spans="1:22" x14ac:dyDescent="0.25">
      <c r="B23" s="51" t="s">
        <v>43</v>
      </c>
      <c r="C23" s="284"/>
      <c r="D23" s="284"/>
      <c r="E23" s="284"/>
      <c r="F23" s="284"/>
      <c r="G23" s="284"/>
      <c r="H23" s="284"/>
      <c r="I23" s="21" t="s">
        <v>45</v>
      </c>
      <c r="J23" s="141" t="s">
        <v>64</v>
      </c>
      <c r="M23" s="1"/>
      <c r="N23" s="2"/>
      <c r="O23" s="64"/>
    </row>
    <row r="24" spans="1:22" x14ac:dyDescent="0.25">
      <c r="B24" s="142" t="s">
        <v>100</v>
      </c>
      <c r="C24" s="277" t="s">
        <v>98</v>
      </c>
      <c r="D24" s="277"/>
      <c r="E24" s="277"/>
      <c r="F24" s="277"/>
      <c r="G24" s="277"/>
      <c r="H24" s="277"/>
      <c r="I24" s="143">
        <v>4026.88</v>
      </c>
      <c r="J24" s="229">
        <v>26002</v>
      </c>
      <c r="K24" s="138">
        <v>102</v>
      </c>
      <c r="L24" s="138"/>
      <c r="M24" s="1"/>
      <c r="N24" s="2"/>
      <c r="O24" s="76"/>
      <c r="P24" s="59"/>
    </row>
    <row r="25" spans="1:22" x14ac:dyDescent="0.25">
      <c r="B25" s="142" t="s">
        <v>101</v>
      </c>
      <c r="C25" s="277" t="s">
        <v>99</v>
      </c>
      <c r="D25" s="277"/>
      <c r="E25" s="277"/>
      <c r="F25" s="277"/>
      <c r="G25" s="277"/>
      <c r="H25" s="277"/>
      <c r="I25" s="143">
        <v>2274.8000000000002</v>
      </c>
      <c r="J25" s="229">
        <v>20003</v>
      </c>
      <c r="K25" s="138">
        <v>103</v>
      </c>
      <c r="L25" s="138"/>
      <c r="M25" s="1"/>
      <c r="N25"/>
      <c r="O25" s="65"/>
    </row>
    <row r="26" spans="1:22" x14ac:dyDescent="0.25">
      <c r="B26" s="142" t="s">
        <v>104</v>
      </c>
      <c r="C26" s="277" t="s">
        <v>102</v>
      </c>
      <c r="D26" s="277"/>
      <c r="E26" s="277"/>
      <c r="F26" s="277"/>
      <c r="G26" s="277"/>
      <c r="H26" s="277"/>
      <c r="I26" s="143">
        <v>3581.6</v>
      </c>
      <c r="J26" s="229">
        <v>260161</v>
      </c>
      <c r="K26" s="138">
        <v>102</v>
      </c>
      <c r="L26" s="138"/>
      <c r="M26" s="1"/>
      <c r="N26"/>
      <c r="O26" s="64"/>
    </row>
    <row r="27" spans="1:22" x14ac:dyDescent="0.25">
      <c r="B27" s="142" t="s">
        <v>105</v>
      </c>
      <c r="C27" s="277" t="s">
        <v>103</v>
      </c>
      <c r="D27" s="277"/>
      <c r="E27" s="277"/>
      <c r="F27" s="277"/>
      <c r="G27" s="277"/>
      <c r="H27" s="277"/>
      <c r="I27" s="143">
        <v>3339.6</v>
      </c>
      <c r="J27" s="229">
        <v>260162</v>
      </c>
      <c r="K27" s="138">
        <v>103</v>
      </c>
      <c r="L27" s="138"/>
      <c r="M27" s="1"/>
      <c r="N27"/>
      <c r="O27" s="64"/>
    </row>
    <row r="28" spans="1:22" x14ac:dyDescent="0.25">
      <c r="B28" s="142" t="s">
        <v>106</v>
      </c>
      <c r="C28" s="277" t="s">
        <v>99</v>
      </c>
      <c r="D28" s="277"/>
      <c r="E28" s="277"/>
      <c r="F28" s="277"/>
      <c r="G28" s="277"/>
      <c r="H28" s="277"/>
      <c r="I28" s="143">
        <v>3135.11</v>
      </c>
      <c r="J28" s="229">
        <v>260194</v>
      </c>
      <c r="K28" s="138">
        <v>103</v>
      </c>
      <c r="L28" s="138"/>
      <c r="M28" s="1"/>
      <c r="N28"/>
      <c r="O28" s="67"/>
    </row>
    <row r="29" spans="1:22" x14ac:dyDescent="0.25">
      <c r="B29" s="142" t="s">
        <v>107</v>
      </c>
      <c r="C29" s="277" t="s">
        <v>108</v>
      </c>
      <c r="D29" s="277"/>
      <c r="E29" s="277"/>
      <c r="F29" s="277"/>
      <c r="G29" s="277"/>
      <c r="H29" s="277"/>
      <c r="I29" s="143">
        <v>363</v>
      </c>
      <c r="J29" s="229">
        <v>260195</v>
      </c>
      <c r="K29" s="138">
        <v>102</v>
      </c>
      <c r="L29" s="138"/>
      <c r="M29" s="1"/>
      <c r="N29"/>
      <c r="O29" s="67"/>
    </row>
    <row r="30" spans="1:22" x14ac:dyDescent="0.25">
      <c r="B30" s="142" t="s">
        <v>112</v>
      </c>
      <c r="C30" s="277" t="s">
        <v>111</v>
      </c>
      <c r="D30" s="277"/>
      <c r="E30" s="277"/>
      <c r="F30" s="277"/>
      <c r="G30" s="277"/>
      <c r="H30" s="277"/>
      <c r="I30" s="143">
        <v>7051.2</v>
      </c>
      <c r="J30" s="229">
        <v>260220</v>
      </c>
      <c r="K30" s="138">
        <v>104</v>
      </c>
      <c r="L30" s="138"/>
      <c r="M30" s="1"/>
      <c r="N30"/>
      <c r="O30" s="67"/>
    </row>
    <row r="31" spans="1:22" x14ac:dyDescent="0.25">
      <c r="B31" s="142" t="s">
        <v>113</v>
      </c>
      <c r="C31" s="277" t="s">
        <v>110</v>
      </c>
      <c r="D31" s="277"/>
      <c r="E31" s="277"/>
      <c r="F31" s="277"/>
      <c r="G31" s="277"/>
      <c r="H31" s="277"/>
      <c r="I31" s="143">
        <v>1173.7</v>
      </c>
      <c r="J31" s="229">
        <v>260221</v>
      </c>
      <c r="K31" s="138">
        <v>102</v>
      </c>
      <c r="L31" s="138"/>
      <c r="M31" s="1"/>
      <c r="N31"/>
      <c r="O31" s="67"/>
    </row>
    <row r="32" spans="1:22" x14ac:dyDescent="0.25">
      <c r="B32" s="142" t="s">
        <v>123</v>
      </c>
      <c r="C32" s="277" t="s">
        <v>122</v>
      </c>
      <c r="D32" s="277"/>
      <c r="E32" s="277"/>
      <c r="F32" s="277"/>
      <c r="G32" s="277"/>
      <c r="H32" s="277"/>
      <c r="I32" s="143">
        <v>4719</v>
      </c>
      <c r="J32" s="229">
        <v>206314</v>
      </c>
      <c r="K32" s="138">
        <v>102</v>
      </c>
      <c r="L32" s="138"/>
      <c r="M32" s="1"/>
      <c r="N32"/>
      <c r="O32" s="67"/>
    </row>
    <row r="33" spans="2:14" x14ac:dyDescent="0.25">
      <c r="B33" s="142" t="s">
        <v>139</v>
      </c>
      <c r="C33" s="281" t="s">
        <v>138</v>
      </c>
      <c r="D33" s="282"/>
      <c r="E33" s="282"/>
      <c r="F33" s="282"/>
      <c r="G33" s="282"/>
      <c r="H33" s="283"/>
      <c r="I33" s="143">
        <v>1203.95</v>
      </c>
      <c r="J33" s="229">
        <v>260348</v>
      </c>
      <c r="K33" s="138">
        <v>103</v>
      </c>
      <c r="L33" s="138"/>
      <c r="M33" s="1"/>
      <c r="N33"/>
    </row>
    <row r="34" spans="2:14" x14ac:dyDescent="0.25">
      <c r="B34" s="221"/>
      <c r="C34" s="281"/>
      <c r="D34" s="282"/>
      <c r="E34" s="282"/>
      <c r="F34" s="282"/>
      <c r="G34" s="282"/>
      <c r="H34" s="283"/>
      <c r="I34" s="143"/>
      <c r="J34" s="230"/>
      <c r="K34" s="138"/>
      <c r="L34" s="139"/>
      <c r="M34" s="1"/>
      <c r="N34"/>
    </row>
    <row r="35" spans="2:14" x14ac:dyDescent="0.25">
      <c r="B35" s="210"/>
      <c r="C35" s="281"/>
      <c r="D35" s="282"/>
      <c r="E35" s="282"/>
      <c r="F35" s="282"/>
      <c r="G35" s="282"/>
      <c r="H35" s="283"/>
      <c r="I35" s="143"/>
      <c r="J35" s="231"/>
      <c r="K35" s="138"/>
      <c r="L35" s="138"/>
      <c r="M35" s="1"/>
      <c r="N35"/>
    </row>
    <row r="36" spans="2:14" x14ac:dyDescent="0.25">
      <c r="B36" s="142"/>
      <c r="C36" s="281"/>
      <c r="D36" s="282"/>
      <c r="E36" s="282"/>
      <c r="F36" s="282"/>
      <c r="G36" s="282"/>
      <c r="H36" s="283"/>
      <c r="I36" s="143"/>
      <c r="J36" s="229"/>
      <c r="K36" s="199"/>
      <c r="L36" s="138"/>
      <c r="M36" s="124"/>
      <c r="N36"/>
    </row>
    <row r="37" spans="2:14" x14ac:dyDescent="0.25">
      <c r="B37" s="142"/>
      <c r="C37" s="276"/>
      <c r="D37" s="276"/>
      <c r="E37" s="276"/>
      <c r="F37" s="276"/>
      <c r="G37" s="276"/>
      <c r="H37" s="276"/>
      <c r="I37" s="143"/>
      <c r="J37" s="229"/>
      <c r="K37" s="199"/>
      <c r="L37" s="33"/>
      <c r="M37" s="1"/>
      <c r="N37"/>
    </row>
    <row r="38" spans="2:14" x14ac:dyDescent="0.25">
      <c r="B38" s="142"/>
      <c r="C38" s="276"/>
      <c r="D38" s="276"/>
      <c r="E38" s="276"/>
      <c r="F38" s="276"/>
      <c r="G38" s="276"/>
      <c r="H38" s="276"/>
      <c r="I38" s="143"/>
      <c r="J38" s="229"/>
      <c r="K38" s="199"/>
      <c r="L38" s="33"/>
      <c r="M38" s="1"/>
      <c r="N38"/>
    </row>
    <row r="39" spans="2:14" x14ac:dyDescent="0.25">
      <c r="B39" s="142"/>
      <c r="C39" s="277"/>
      <c r="D39" s="277"/>
      <c r="E39" s="277"/>
      <c r="F39" s="277"/>
      <c r="G39" s="277"/>
      <c r="H39" s="277"/>
      <c r="I39" s="143"/>
      <c r="J39" s="229"/>
      <c r="K39" s="199"/>
      <c r="L39" s="33"/>
      <c r="M39" s="1"/>
      <c r="N39"/>
    </row>
    <row r="40" spans="2:14" x14ac:dyDescent="0.25">
      <c r="B40" s="142"/>
      <c r="C40" s="281"/>
      <c r="D40" s="282"/>
      <c r="E40" s="282"/>
      <c r="F40" s="282"/>
      <c r="G40" s="282"/>
      <c r="H40" s="283"/>
      <c r="I40" s="143"/>
      <c r="J40" s="229"/>
      <c r="K40" s="199"/>
      <c r="L40" s="33"/>
      <c r="M40" s="1"/>
      <c r="N40"/>
    </row>
    <row r="41" spans="2:14" x14ac:dyDescent="0.25">
      <c r="B41" s="221"/>
      <c r="C41" s="276"/>
      <c r="D41" s="276"/>
      <c r="E41" s="276"/>
      <c r="F41" s="276"/>
      <c r="G41" s="276"/>
      <c r="H41" s="276"/>
      <c r="I41" s="143"/>
      <c r="J41" s="229"/>
      <c r="K41" s="199"/>
      <c r="L41" s="33"/>
      <c r="M41" s="1"/>
      <c r="N41"/>
    </row>
    <row r="42" spans="2:14" x14ac:dyDescent="0.25">
      <c r="B42" s="210"/>
      <c r="C42" s="276"/>
      <c r="D42" s="276"/>
      <c r="E42" s="276"/>
      <c r="F42" s="276"/>
      <c r="G42" s="276"/>
      <c r="H42" s="276"/>
      <c r="I42" s="143"/>
      <c r="J42" s="229"/>
      <c r="K42" s="199"/>
      <c r="L42" s="33"/>
      <c r="M42" s="1"/>
      <c r="N42"/>
    </row>
    <row r="43" spans="2:14" x14ac:dyDescent="0.25">
      <c r="B43" s="221"/>
      <c r="C43" s="281"/>
      <c r="D43" s="282"/>
      <c r="E43" s="282"/>
      <c r="F43" s="282"/>
      <c r="G43" s="282"/>
      <c r="H43" s="283"/>
      <c r="I43" s="143"/>
      <c r="J43" s="229"/>
      <c r="K43" s="199"/>
      <c r="L43" s="33"/>
      <c r="M43" s="1"/>
      <c r="N43"/>
    </row>
    <row r="44" spans="2:14" ht="16.5" customHeight="1" x14ac:dyDescent="0.25">
      <c r="B44" s="210"/>
      <c r="C44" s="276"/>
      <c r="D44" s="276"/>
      <c r="E44" s="276"/>
      <c r="F44" s="276"/>
      <c r="G44" s="276"/>
      <c r="H44" s="276"/>
      <c r="I44" s="143"/>
      <c r="J44" s="229"/>
      <c r="K44" s="199"/>
      <c r="L44" s="33"/>
      <c r="M44" s="1"/>
      <c r="N44"/>
    </row>
    <row r="45" spans="2:14" x14ac:dyDescent="0.25">
      <c r="B45" s="221"/>
      <c r="C45" s="276"/>
      <c r="D45" s="276"/>
      <c r="E45" s="276"/>
      <c r="F45" s="276"/>
      <c r="G45" s="276"/>
      <c r="H45" s="276"/>
      <c r="I45" s="143"/>
      <c r="J45" s="229"/>
      <c r="K45" s="199"/>
      <c r="L45" s="33"/>
      <c r="M45" s="1"/>
      <c r="N45"/>
    </row>
    <row r="46" spans="2:14" x14ac:dyDescent="0.25">
      <c r="B46" s="210"/>
      <c r="C46" s="276"/>
      <c r="D46" s="276"/>
      <c r="E46" s="276"/>
      <c r="F46" s="276"/>
      <c r="G46" s="276"/>
      <c r="H46" s="276"/>
      <c r="I46" s="143"/>
      <c r="J46" s="229"/>
      <c r="K46" s="199"/>
      <c r="L46" s="33"/>
      <c r="M46" s="1"/>
      <c r="N46"/>
    </row>
    <row r="47" spans="2:14" x14ac:dyDescent="0.25">
      <c r="B47" s="142"/>
      <c r="C47" s="275"/>
      <c r="D47" s="275"/>
      <c r="E47" s="275"/>
      <c r="F47" s="275"/>
      <c r="G47" s="275"/>
      <c r="H47" s="275"/>
      <c r="I47" s="143"/>
      <c r="J47" s="229"/>
      <c r="K47" s="200"/>
      <c r="L47" s="33"/>
      <c r="M47" s="1"/>
      <c r="N47"/>
    </row>
    <row r="48" spans="2:14" x14ac:dyDescent="0.25">
      <c r="B48" s="142"/>
      <c r="C48" s="278"/>
      <c r="D48" s="279"/>
      <c r="E48" s="279"/>
      <c r="F48" s="279"/>
      <c r="G48" s="279"/>
      <c r="H48" s="280"/>
      <c r="I48" s="143"/>
      <c r="J48" s="229"/>
      <c r="K48" s="200"/>
      <c r="L48" s="33"/>
      <c r="M48" s="1"/>
      <c r="N48"/>
    </row>
    <row r="49" spans="2:14" x14ac:dyDescent="0.25">
      <c r="B49" s="142"/>
      <c r="C49" s="278"/>
      <c r="D49" s="279"/>
      <c r="E49" s="279"/>
      <c r="F49" s="279"/>
      <c r="G49" s="279"/>
      <c r="H49" s="280"/>
      <c r="I49" s="143"/>
      <c r="J49" s="229"/>
      <c r="K49" s="200"/>
      <c r="L49" s="33"/>
      <c r="M49" s="1"/>
      <c r="N49"/>
    </row>
    <row r="50" spans="2:14" x14ac:dyDescent="0.25">
      <c r="B50" s="142"/>
      <c r="C50" s="275"/>
      <c r="D50" s="275"/>
      <c r="E50" s="275"/>
      <c r="F50" s="275"/>
      <c r="G50" s="275"/>
      <c r="H50" s="275"/>
      <c r="I50" s="143"/>
      <c r="J50" s="229"/>
      <c r="K50" s="200"/>
      <c r="L50" s="33"/>
      <c r="M50" s="1"/>
      <c r="N50"/>
    </row>
    <row r="51" spans="2:14" x14ac:dyDescent="0.25">
      <c r="B51" s="210"/>
      <c r="C51" s="275"/>
      <c r="D51" s="275"/>
      <c r="E51" s="275"/>
      <c r="F51" s="275"/>
      <c r="G51" s="275"/>
      <c r="H51" s="275"/>
      <c r="I51" s="143"/>
      <c r="J51" s="229"/>
      <c r="K51" s="200"/>
      <c r="L51" s="33"/>
      <c r="M51" s="1"/>
      <c r="N51"/>
    </row>
    <row r="52" spans="2:14" x14ac:dyDescent="0.25">
      <c r="B52" s="144"/>
      <c r="C52" s="144"/>
      <c r="D52" s="145"/>
      <c r="E52" s="144"/>
      <c r="F52" s="144"/>
      <c r="G52" s="144"/>
      <c r="H52" s="144"/>
      <c r="I52" s="144"/>
      <c r="J52" s="144"/>
      <c r="K52" s="144"/>
    </row>
    <row r="53" spans="2:14" x14ac:dyDescent="0.25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N53"/>
    </row>
    <row r="54" spans="2:14" ht="33.75" customHeight="1" x14ac:dyDescent="0.25">
      <c r="D54"/>
      <c r="N54"/>
    </row>
    <row r="55" spans="2:14" ht="28.5" customHeight="1" x14ac:dyDescent="0.25">
      <c r="D55"/>
      <c r="N55"/>
    </row>
    <row r="56" spans="2:14" ht="28.5" customHeight="1" x14ac:dyDescent="0.25">
      <c r="D56"/>
      <c r="N56"/>
    </row>
    <row r="57" spans="2:14" ht="28.5" customHeight="1" x14ac:dyDescent="0.25">
      <c r="D57"/>
      <c r="N57"/>
    </row>
    <row r="58" spans="2:14" ht="28.5" customHeight="1" x14ac:dyDescent="0.25">
      <c r="D58"/>
      <c r="N58"/>
    </row>
    <row r="59" spans="2:14" ht="28.5" customHeight="1" x14ac:dyDescent="0.25">
      <c r="D59"/>
      <c r="N59"/>
    </row>
    <row r="60" spans="2:14" ht="28.5" customHeight="1" x14ac:dyDescent="0.25">
      <c r="D60"/>
      <c r="N60"/>
    </row>
    <row r="61" spans="2:14" ht="28.5" customHeight="1" x14ac:dyDescent="0.25">
      <c r="D61"/>
      <c r="N61"/>
    </row>
    <row r="62" spans="2:14" ht="28.5" customHeight="1" x14ac:dyDescent="0.25">
      <c r="D62"/>
      <c r="N62"/>
    </row>
    <row r="63" spans="2:14" ht="28.5" customHeight="1" x14ac:dyDescent="0.25">
      <c r="D63"/>
      <c r="N63"/>
    </row>
    <row r="64" spans="2:14" ht="39.75" customHeight="1" x14ac:dyDescent="0.25">
      <c r="D64"/>
      <c r="N64"/>
    </row>
    <row r="65" spans="1:14" ht="28.5" customHeight="1" x14ac:dyDescent="0.25">
      <c r="D65"/>
      <c r="N65"/>
    </row>
    <row r="66" spans="1:14" ht="28.5" customHeight="1" x14ac:dyDescent="0.25">
      <c r="D66"/>
      <c r="N66"/>
    </row>
    <row r="67" spans="1:14" ht="28.5" customHeight="1" x14ac:dyDescent="0.25">
      <c r="A67" s="123"/>
      <c r="B67" s="78"/>
      <c r="C67" s="67"/>
      <c r="D67" s="67"/>
      <c r="N67"/>
    </row>
    <row r="68" spans="1:14" ht="28.5" customHeight="1" x14ac:dyDescent="0.25">
      <c r="A68" s="67"/>
      <c r="B68" s="67"/>
      <c r="C68" s="67"/>
      <c r="D68" s="67"/>
      <c r="N68"/>
    </row>
    <row r="69" spans="1:14" ht="33" customHeight="1" x14ac:dyDescent="0.25">
      <c r="D69"/>
      <c r="N69"/>
    </row>
    <row r="70" spans="1:14" ht="33" customHeight="1" x14ac:dyDescent="0.25">
      <c r="D70"/>
      <c r="N70"/>
    </row>
    <row r="71" spans="1:14" ht="28.5" customHeight="1" x14ac:dyDescent="0.25">
      <c r="D71"/>
      <c r="N71"/>
    </row>
    <row r="72" spans="1:14" ht="28.5" customHeight="1" x14ac:dyDescent="0.25">
      <c r="D72"/>
      <c r="N72"/>
    </row>
    <row r="73" spans="1:14" ht="28.5" customHeight="1" x14ac:dyDescent="0.25">
      <c r="D73"/>
      <c r="N73"/>
    </row>
    <row r="74" spans="1:14" ht="28.5" customHeight="1" x14ac:dyDescent="0.25">
      <c r="D74"/>
      <c r="N74"/>
    </row>
    <row r="75" spans="1:14" ht="28.5" customHeight="1" x14ac:dyDescent="0.25">
      <c r="D75"/>
      <c r="N75"/>
    </row>
    <row r="76" spans="1:14" ht="28.5" customHeight="1" x14ac:dyDescent="0.25">
      <c r="D76"/>
      <c r="N76"/>
    </row>
    <row r="77" spans="1:14" ht="28.5" customHeight="1" x14ac:dyDescent="0.25">
      <c r="D77"/>
      <c r="N77"/>
    </row>
    <row r="78" spans="1:14" ht="28.5" customHeight="1" x14ac:dyDescent="0.25">
      <c r="B78" s="5"/>
      <c r="C78" s="68"/>
      <c r="D78" s="5"/>
      <c r="E78" s="69"/>
      <c r="F78" s="69"/>
      <c r="N78"/>
    </row>
    <row r="79" spans="1:14" ht="28.5" customHeight="1" x14ac:dyDescent="0.25">
      <c r="D79"/>
      <c r="N79"/>
    </row>
    <row r="80" spans="1:14" ht="28.5" customHeight="1" x14ac:dyDescent="0.25">
      <c r="D80"/>
      <c r="N80"/>
    </row>
    <row r="81" spans="4:14" ht="28.5" customHeight="1" x14ac:dyDescent="0.25">
      <c r="D81"/>
      <c r="N81"/>
    </row>
    <row r="82" spans="4:14" ht="28.5" customHeight="1" x14ac:dyDescent="0.25">
      <c r="D82"/>
      <c r="N82"/>
    </row>
    <row r="83" spans="4:14" ht="28.5" customHeight="1" x14ac:dyDescent="0.25">
      <c r="D83"/>
      <c r="N83"/>
    </row>
    <row r="84" spans="4:14" ht="28.5" customHeight="1" x14ac:dyDescent="0.25">
      <c r="D84"/>
      <c r="N84"/>
    </row>
    <row r="85" spans="4:14" ht="28.5" customHeight="1" x14ac:dyDescent="0.25">
      <c r="D85"/>
      <c r="N85"/>
    </row>
    <row r="86" spans="4:14" ht="28.5" customHeight="1" x14ac:dyDescent="0.25">
      <c r="D86"/>
      <c r="N86"/>
    </row>
    <row r="87" spans="4:14" ht="28.5" customHeight="1" x14ac:dyDescent="0.25">
      <c r="D87"/>
      <c r="N87"/>
    </row>
    <row r="88" spans="4:14" ht="28.5" customHeight="1" x14ac:dyDescent="0.25"/>
    <row r="89" spans="4:14" ht="28.5" customHeight="1" x14ac:dyDescent="0.25"/>
    <row r="90" spans="4:14" ht="28.5" customHeight="1" x14ac:dyDescent="0.25"/>
    <row r="91" spans="4:14" ht="28.5" customHeight="1" x14ac:dyDescent="0.25"/>
    <row r="98" spans="1:1" x14ac:dyDescent="0.25">
      <c r="A98" s="66"/>
    </row>
    <row r="99" spans="1:1" x14ac:dyDescent="0.25">
      <c r="A99" s="66"/>
    </row>
  </sheetData>
  <mergeCells count="31">
    <mergeCell ref="L1:L2"/>
    <mergeCell ref="M1:M2"/>
    <mergeCell ref="C45:H45"/>
    <mergeCell ref="C23:H23"/>
    <mergeCell ref="C25:H25"/>
    <mergeCell ref="C24:H24"/>
    <mergeCell ref="C26:H26"/>
    <mergeCell ref="C38:H38"/>
    <mergeCell ref="C40:H40"/>
    <mergeCell ref="C41:H41"/>
    <mergeCell ref="C42:H42"/>
    <mergeCell ref="C43:H43"/>
    <mergeCell ref="C44:H44"/>
    <mergeCell ref="C32:H32"/>
    <mergeCell ref="C33:H33"/>
    <mergeCell ref="C34:H34"/>
    <mergeCell ref="C35:H35"/>
    <mergeCell ref="C36:H36"/>
    <mergeCell ref="C27:H27"/>
    <mergeCell ref="C28:H28"/>
    <mergeCell ref="C29:H29"/>
    <mergeCell ref="C30:H30"/>
    <mergeCell ref="C31:H31"/>
    <mergeCell ref="C47:H47"/>
    <mergeCell ref="C51:H51"/>
    <mergeCell ref="C37:H37"/>
    <mergeCell ref="C39:H39"/>
    <mergeCell ref="C46:H46"/>
    <mergeCell ref="C48:H48"/>
    <mergeCell ref="C49:H49"/>
    <mergeCell ref="C50:H50"/>
  </mergeCells>
  <pageMargins left="0.67" right="0.16" top="0.75" bottom="0.16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4" workbookViewId="0">
      <selection activeCell="F6" sqref="F6"/>
    </sheetView>
  </sheetViews>
  <sheetFormatPr baseColWidth="10" defaultRowHeight="15" x14ac:dyDescent="0.25"/>
  <cols>
    <col min="2" max="2" width="19.7109375" customWidth="1"/>
    <col min="3" max="3" width="14" bestFit="1" customWidth="1"/>
    <col min="4" max="4" width="14.5703125" customWidth="1"/>
    <col min="5" max="5" width="18" customWidth="1"/>
    <col min="6" max="6" width="14" customWidth="1"/>
    <col min="7" max="7" width="17.140625" customWidth="1"/>
    <col min="8" max="8" width="14.5703125" customWidth="1"/>
    <col min="9" max="9" width="17" customWidth="1"/>
    <col min="10" max="10" width="12.5703125" customWidth="1"/>
    <col min="11" max="11" width="13.42578125" customWidth="1"/>
    <col min="12" max="12" width="15.28515625" customWidth="1"/>
    <col min="14" max="14" width="15" customWidth="1"/>
    <col min="15" max="16" width="12" bestFit="1" customWidth="1"/>
  </cols>
  <sheetData>
    <row r="1" spans="1:15" ht="45" x14ac:dyDescent="0.25">
      <c r="A1" s="244" t="s">
        <v>11</v>
      </c>
      <c r="B1" s="244"/>
      <c r="C1" s="6">
        <v>2025</v>
      </c>
      <c r="D1" s="222" t="s">
        <v>79</v>
      </c>
      <c r="E1" s="222" t="s">
        <v>137</v>
      </c>
      <c r="F1" s="17" t="s">
        <v>133</v>
      </c>
      <c r="G1" s="53"/>
      <c r="I1" s="256" t="s">
        <v>67</v>
      </c>
      <c r="J1" s="256" t="s">
        <v>82</v>
      </c>
    </row>
    <row r="2" spans="1:15" x14ac:dyDescent="0.25">
      <c r="A2" s="286" t="s">
        <v>18</v>
      </c>
      <c r="B2" s="287"/>
      <c r="C2" s="3">
        <v>9000</v>
      </c>
      <c r="D2" s="3">
        <v>6000</v>
      </c>
      <c r="E2" s="3">
        <v>3000</v>
      </c>
      <c r="F2" s="3">
        <f>SUM(D2:E2)</f>
        <v>9000</v>
      </c>
      <c r="G2" s="1"/>
      <c r="H2" s="155" t="s">
        <v>54</v>
      </c>
      <c r="I2" s="257"/>
      <c r="J2" s="257"/>
      <c r="K2" s="155"/>
    </row>
    <row r="3" spans="1:15" x14ac:dyDescent="0.25">
      <c r="A3" s="286" t="s">
        <v>19</v>
      </c>
      <c r="B3" s="287"/>
      <c r="C3" s="3">
        <v>40000</v>
      </c>
      <c r="D3" s="3">
        <v>26666.67</v>
      </c>
      <c r="E3" s="3">
        <v>13333.33</v>
      </c>
      <c r="F3" s="3">
        <f t="shared" ref="F3:F4" si="0">SUM(D3:E3)</f>
        <v>40000</v>
      </c>
      <c r="G3" s="1"/>
      <c r="H3" s="155"/>
      <c r="I3" s="52" t="s">
        <v>0</v>
      </c>
      <c r="J3" s="88"/>
      <c r="K3" s="176"/>
      <c r="L3" s="16"/>
      <c r="M3" s="16"/>
      <c r="N3" s="16"/>
      <c r="O3" s="16"/>
    </row>
    <row r="4" spans="1:15" x14ac:dyDescent="0.25">
      <c r="A4" s="286" t="s">
        <v>20</v>
      </c>
      <c r="B4" s="287"/>
      <c r="C4" s="3">
        <v>24000</v>
      </c>
      <c r="D4" s="3">
        <v>16000</v>
      </c>
      <c r="E4" s="3">
        <v>8000</v>
      </c>
      <c r="F4" s="3">
        <f t="shared" si="0"/>
        <v>24000</v>
      </c>
      <c r="G4" s="1"/>
      <c r="H4" s="155"/>
      <c r="I4" s="52" t="s">
        <v>1</v>
      </c>
      <c r="J4" s="88">
        <v>37370</v>
      </c>
      <c r="K4" s="177"/>
      <c r="L4" s="175"/>
      <c r="M4" s="175"/>
      <c r="N4" s="175"/>
      <c r="O4" s="16"/>
    </row>
    <row r="5" spans="1:15" x14ac:dyDescent="0.25">
      <c r="A5" s="288" t="s">
        <v>17</v>
      </c>
      <c r="B5" s="289"/>
      <c r="C5" s="13">
        <f>SUM(C2:C4)</f>
        <v>73000</v>
      </c>
      <c r="D5" s="13">
        <f t="shared" ref="D5" si="1">SUM(D2:D4)</f>
        <v>48666.67</v>
      </c>
      <c r="E5" s="13">
        <f>SUM(E2:E4)</f>
        <v>24333.33</v>
      </c>
      <c r="F5" s="11">
        <f>SUM(D5,E5)</f>
        <v>73000</v>
      </c>
      <c r="G5" s="1"/>
      <c r="H5" s="155"/>
      <c r="I5" s="52" t="s">
        <v>2</v>
      </c>
      <c r="J5" s="88">
        <v>3.31</v>
      </c>
      <c r="K5" s="176"/>
      <c r="L5" s="88"/>
      <c r="M5" s="16"/>
      <c r="N5" s="16"/>
      <c r="O5" s="16"/>
    </row>
    <row r="6" spans="1:15" x14ac:dyDescent="0.25">
      <c r="J6" s="1"/>
    </row>
    <row r="7" spans="1:15" x14ac:dyDescent="0.25">
      <c r="J7" s="1"/>
    </row>
    <row r="8" spans="1:15" ht="30.75" customHeight="1" x14ac:dyDescent="0.25">
      <c r="A8" s="86" t="s">
        <v>65</v>
      </c>
      <c r="B8" s="86">
        <v>2026</v>
      </c>
      <c r="C8" s="86" t="s">
        <v>58</v>
      </c>
      <c r="D8" s="131" t="s">
        <v>59</v>
      </c>
      <c r="E8" s="131" t="s">
        <v>60</v>
      </c>
      <c r="F8" s="131" t="s">
        <v>61</v>
      </c>
      <c r="G8" s="86" t="s">
        <v>62</v>
      </c>
      <c r="H8" s="86" t="s">
        <v>63</v>
      </c>
      <c r="I8" s="86" t="s">
        <v>36</v>
      </c>
      <c r="J8" s="86" t="s">
        <v>37</v>
      </c>
      <c r="K8" s="86" t="s">
        <v>38</v>
      </c>
      <c r="L8" s="86" t="s">
        <v>39</v>
      </c>
      <c r="M8" s="86" t="s">
        <v>40</v>
      </c>
      <c r="N8" s="86" t="s">
        <v>41</v>
      </c>
      <c r="O8" s="86" t="s">
        <v>42</v>
      </c>
    </row>
    <row r="9" spans="1:15" x14ac:dyDescent="0.25">
      <c r="A9" s="133">
        <v>199</v>
      </c>
      <c r="B9" s="52" t="s">
        <v>18</v>
      </c>
      <c r="C9" s="3"/>
      <c r="D9" s="16"/>
      <c r="E9" s="16"/>
      <c r="F9" s="16"/>
      <c r="G9" s="3">
        <v>4380.2</v>
      </c>
      <c r="H9" s="3"/>
      <c r="I9" s="3"/>
      <c r="J9" s="3"/>
      <c r="K9" s="19"/>
      <c r="L9" s="19"/>
      <c r="M9" s="19"/>
      <c r="N9" s="19"/>
      <c r="O9" s="55">
        <f>D2-SUM(C9:N9)</f>
        <v>1619.8000000000002</v>
      </c>
    </row>
    <row r="10" spans="1:15" x14ac:dyDescent="0.25">
      <c r="A10" s="133">
        <v>200</v>
      </c>
      <c r="B10" s="52" t="s">
        <v>19</v>
      </c>
      <c r="C10" s="3"/>
      <c r="D10" s="16"/>
      <c r="E10" s="88"/>
      <c r="F10" s="88"/>
      <c r="G10" s="3"/>
      <c r="H10" s="3">
        <v>3630</v>
      </c>
      <c r="I10" s="3"/>
      <c r="J10" s="3"/>
      <c r="K10" s="19"/>
      <c r="L10" s="19"/>
      <c r="M10" s="3"/>
      <c r="N10" s="19"/>
      <c r="O10" s="55">
        <f>D3-SUM(C10:N10)</f>
        <v>23036.67</v>
      </c>
    </row>
    <row r="11" spans="1:15" x14ac:dyDescent="0.25">
      <c r="A11" s="133">
        <v>201</v>
      </c>
      <c r="B11" s="52" t="s">
        <v>20</v>
      </c>
      <c r="C11" s="3"/>
      <c r="D11" s="16"/>
      <c r="E11" s="3">
        <v>6473.5</v>
      </c>
      <c r="F11" s="16"/>
      <c r="G11" s="3"/>
      <c r="H11" s="3"/>
      <c r="I11" s="3"/>
      <c r="J11" s="3"/>
      <c r="K11" s="19"/>
      <c r="L11" s="19"/>
      <c r="M11" s="19"/>
      <c r="N11" s="19"/>
      <c r="O11" s="55">
        <f>D4-SUM(C11:N11)</f>
        <v>9526.5</v>
      </c>
    </row>
    <row r="12" spans="1:15" ht="18" customHeight="1" x14ac:dyDescent="0.25"/>
    <row r="14" spans="1:15" x14ac:dyDescent="0.25">
      <c r="A14" s="51" t="s">
        <v>77</v>
      </c>
      <c r="B14" s="20" t="s">
        <v>43</v>
      </c>
      <c r="C14" s="284" t="s">
        <v>44</v>
      </c>
      <c r="D14" s="284"/>
      <c r="E14" s="284"/>
      <c r="F14" s="284"/>
      <c r="G14" s="284"/>
      <c r="H14" s="284"/>
      <c r="I14" s="21" t="s">
        <v>45</v>
      </c>
      <c r="J14" s="141" t="s">
        <v>76</v>
      </c>
    </row>
    <row r="15" spans="1:15" x14ac:dyDescent="0.25">
      <c r="A15" s="16">
        <v>260188</v>
      </c>
      <c r="B15" s="18" t="s">
        <v>115</v>
      </c>
      <c r="C15" s="290" t="s">
        <v>114</v>
      </c>
      <c r="D15" s="290"/>
      <c r="E15" s="290"/>
      <c r="F15" s="290"/>
      <c r="G15" s="290"/>
      <c r="H15" s="290"/>
      <c r="I15" s="3">
        <v>6473.5</v>
      </c>
      <c r="J15" s="156">
        <v>201</v>
      </c>
    </row>
    <row r="16" spans="1:15" x14ac:dyDescent="0.25">
      <c r="A16" s="16">
        <v>260210</v>
      </c>
      <c r="B16" s="174" t="s">
        <v>116</v>
      </c>
      <c r="C16" s="290" t="s">
        <v>118</v>
      </c>
      <c r="D16" s="290"/>
      <c r="E16" s="290"/>
      <c r="F16" s="290"/>
      <c r="G16" s="290"/>
      <c r="H16" s="290"/>
      <c r="I16" s="3">
        <v>4380</v>
      </c>
      <c r="J16" s="156">
        <v>199</v>
      </c>
    </row>
    <row r="17" spans="1:12" x14ac:dyDescent="0.25">
      <c r="A17" s="16"/>
      <c r="B17" s="174"/>
      <c r="C17" s="290" t="s">
        <v>109</v>
      </c>
      <c r="D17" s="290"/>
      <c r="E17" s="290"/>
      <c r="F17" s="290"/>
      <c r="G17" s="290"/>
      <c r="H17" s="290"/>
      <c r="I17" s="3"/>
      <c r="J17" s="156">
        <v>201</v>
      </c>
    </row>
    <row r="18" spans="1:12" x14ac:dyDescent="0.25">
      <c r="A18" s="16">
        <v>260253</v>
      </c>
      <c r="B18" s="18" t="s">
        <v>117</v>
      </c>
      <c r="C18" s="290" t="s">
        <v>119</v>
      </c>
      <c r="D18" s="290"/>
      <c r="E18" s="290"/>
      <c r="F18" s="290"/>
      <c r="G18" s="290"/>
      <c r="H18" s="290"/>
      <c r="I18" s="3">
        <v>3630</v>
      </c>
      <c r="J18" s="163">
        <v>200</v>
      </c>
    </row>
    <row r="19" spans="1:12" x14ac:dyDescent="0.25">
      <c r="A19" s="16"/>
      <c r="B19" s="18"/>
      <c r="C19" s="290"/>
      <c r="D19" s="290"/>
      <c r="E19" s="290"/>
      <c r="F19" s="290"/>
      <c r="G19" s="290"/>
      <c r="H19" s="290"/>
      <c r="I19" s="3"/>
      <c r="J19" s="156"/>
    </row>
    <row r="20" spans="1:12" x14ac:dyDescent="0.25">
      <c r="A20" s="16"/>
      <c r="B20" s="174"/>
      <c r="C20" s="290"/>
      <c r="D20" s="290"/>
      <c r="E20" s="290"/>
      <c r="F20" s="290"/>
      <c r="G20" s="290"/>
      <c r="H20" s="290"/>
      <c r="I20" s="3"/>
      <c r="J20" s="156"/>
    </row>
    <row r="21" spans="1:12" x14ac:dyDescent="0.25">
      <c r="A21" s="16"/>
      <c r="B21" s="162"/>
      <c r="C21" s="291"/>
      <c r="D21" s="291"/>
      <c r="E21" s="291"/>
      <c r="F21" s="291"/>
      <c r="G21" s="291"/>
      <c r="H21" s="291"/>
      <c r="I21" s="165"/>
      <c r="J21" s="156"/>
    </row>
    <row r="22" spans="1:12" x14ac:dyDescent="0.25">
      <c r="A22" s="186"/>
      <c r="B22" s="174"/>
      <c r="C22" s="291"/>
      <c r="D22" s="291"/>
      <c r="E22" s="291"/>
      <c r="F22" s="291"/>
      <c r="G22" s="291"/>
      <c r="H22" s="291"/>
      <c r="I22" s="165"/>
      <c r="J22" s="156"/>
    </row>
    <row r="23" spans="1:12" x14ac:dyDescent="0.25">
      <c r="A23" s="16"/>
      <c r="B23" s="160"/>
      <c r="C23" s="290"/>
      <c r="D23" s="290"/>
      <c r="E23" s="290"/>
      <c r="F23" s="290"/>
      <c r="G23" s="290"/>
      <c r="H23" s="290"/>
      <c r="I23" s="3"/>
      <c r="J23" s="156"/>
    </row>
    <row r="24" spans="1:12" x14ac:dyDescent="0.25">
      <c r="A24" s="16"/>
      <c r="B24" s="161"/>
      <c r="C24" s="285"/>
      <c r="D24" s="285"/>
      <c r="E24" s="285"/>
      <c r="F24" s="285"/>
      <c r="G24" s="285"/>
      <c r="H24" s="285"/>
      <c r="I24" s="3"/>
      <c r="J24" s="156"/>
    </row>
    <row r="25" spans="1:12" x14ac:dyDescent="0.25">
      <c r="A25" s="16"/>
      <c r="B25" s="161"/>
      <c r="C25" s="285"/>
      <c r="D25" s="285"/>
      <c r="E25" s="285"/>
      <c r="F25" s="285"/>
      <c r="G25" s="285"/>
      <c r="H25" s="285"/>
      <c r="I25" s="3"/>
      <c r="J25" s="156"/>
    </row>
    <row r="26" spans="1:12" x14ac:dyDescent="0.25">
      <c r="A26" s="16"/>
      <c r="B26" s="174"/>
      <c r="C26" s="285"/>
      <c r="D26" s="285"/>
      <c r="E26" s="285"/>
      <c r="F26" s="285"/>
      <c r="G26" s="285"/>
      <c r="H26" s="285"/>
      <c r="I26" s="3"/>
      <c r="J26" s="156"/>
      <c r="L26" s="187"/>
    </row>
    <row r="27" spans="1:12" x14ac:dyDescent="0.25">
      <c r="A27" s="16"/>
      <c r="B27" s="174"/>
      <c r="C27" s="285"/>
      <c r="D27" s="285"/>
      <c r="E27" s="285"/>
      <c r="F27" s="285"/>
      <c r="G27" s="285"/>
      <c r="H27" s="285"/>
      <c r="I27" s="3"/>
      <c r="J27" s="156"/>
      <c r="L27" s="187"/>
    </row>
    <row r="28" spans="1:12" x14ac:dyDescent="0.25">
      <c r="A28" s="16"/>
      <c r="B28" s="174"/>
      <c r="C28" s="285"/>
      <c r="D28" s="285"/>
      <c r="E28" s="285"/>
      <c r="F28" s="285"/>
      <c r="G28" s="285"/>
      <c r="H28" s="285"/>
      <c r="I28" s="3"/>
      <c r="J28" s="156"/>
    </row>
  </sheetData>
  <mergeCells count="22">
    <mergeCell ref="A1:B1"/>
    <mergeCell ref="C25:H25"/>
    <mergeCell ref="C26:H26"/>
    <mergeCell ref="I1:I2"/>
    <mergeCell ref="J1:J2"/>
    <mergeCell ref="C24:H24"/>
    <mergeCell ref="C20:H20"/>
    <mergeCell ref="C21:H21"/>
    <mergeCell ref="C22:H22"/>
    <mergeCell ref="C23:H23"/>
    <mergeCell ref="C19:H19"/>
    <mergeCell ref="C18:H18"/>
    <mergeCell ref="C17:H17"/>
    <mergeCell ref="C14:H14"/>
    <mergeCell ref="C15:H15"/>
    <mergeCell ref="C16:H16"/>
    <mergeCell ref="C28:H28"/>
    <mergeCell ref="A2:B2"/>
    <mergeCell ref="A3:B3"/>
    <mergeCell ref="A4:B4"/>
    <mergeCell ref="A5:B5"/>
    <mergeCell ref="C27:H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F1" sqref="F1"/>
    </sheetView>
  </sheetViews>
  <sheetFormatPr baseColWidth="10" defaultRowHeight="15" x14ac:dyDescent="0.25"/>
  <cols>
    <col min="2" max="2" width="28.7109375" bestFit="1" customWidth="1"/>
    <col min="3" max="3" width="14" bestFit="1" customWidth="1"/>
    <col min="4" max="4" width="12" bestFit="1" customWidth="1"/>
    <col min="5" max="6" width="12" customWidth="1"/>
    <col min="7" max="7" width="13.42578125" customWidth="1"/>
    <col min="8" max="9" width="12" bestFit="1" customWidth="1"/>
    <col min="10" max="10" width="13.85546875" customWidth="1"/>
    <col min="11" max="11" width="13" bestFit="1" customWidth="1"/>
    <col min="12" max="13" width="12" bestFit="1" customWidth="1"/>
    <col min="14" max="14" width="14.28515625" customWidth="1"/>
    <col min="15" max="15" width="18.42578125" customWidth="1"/>
    <col min="16" max="16" width="12" bestFit="1" customWidth="1"/>
    <col min="17" max="17" width="14.85546875" customWidth="1"/>
    <col min="18" max="18" width="16.42578125" customWidth="1"/>
  </cols>
  <sheetData>
    <row r="1" spans="1:15" ht="45" x14ac:dyDescent="0.25">
      <c r="A1" s="299" t="s">
        <v>12</v>
      </c>
      <c r="B1" s="300"/>
      <c r="C1" s="6">
        <v>2024</v>
      </c>
      <c r="D1" s="6">
        <v>2025</v>
      </c>
      <c r="E1" s="222" t="s">
        <v>33</v>
      </c>
      <c r="F1" s="222" t="s">
        <v>136</v>
      </c>
      <c r="G1" s="17" t="s">
        <v>133</v>
      </c>
      <c r="H1" s="53"/>
      <c r="I1" s="1"/>
      <c r="K1" s="256" t="s">
        <v>67</v>
      </c>
      <c r="L1" s="256" t="s">
        <v>82</v>
      </c>
    </row>
    <row r="2" spans="1:15" x14ac:dyDescent="0.25">
      <c r="B2" s="4" t="s">
        <v>0</v>
      </c>
      <c r="C2" s="3">
        <v>10000</v>
      </c>
      <c r="D2" s="3">
        <v>10000</v>
      </c>
      <c r="E2" s="3">
        <v>4444.4399999999996</v>
      </c>
      <c r="F2" s="3">
        <v>5555.56</v>
      </c>
      <c r="G2" s="83">
        <f>SUM(E2:F2)</f>
        <v>10000</v>
      </c>
      <c r="I2" s="1"/>
      <c r="J2" s="155" t="s">
        <v>54</v>
      </c>
      <c r="K2" s="257"/>
      <c r="L2" s="257"/>
    </row>
    <row r="3" spans="1:15" x14ac:dyDescent="0.25">
      <c r="B3" s="4" t="s">
        <v>1</v>
      </c>
      <c r="C3" s="3">
        <v>24000</v>
      </c>
      <c r="D3" s="3">
        <v>24000</v>
      </c>
      <c r="E3" s="3">
        <v>10666.67</v>
      </c>
      <c r="F3" s="3">
        <v>13333.33</v>
      </c>
      <c r="G3" s="83">
        <f t="shared" ref="G3:G4" si="0">SUM(E3:F3)</f>
        <v>24000</v>
      </c>
      <c r="I3" s="1"/>
      <c r="J3" s="155"/>
      <c r="K3" s="52" t="s">
        <v>0</v>
      </c>
      <c r="L3" s="88">
        <v>523.83000000000004</v>
      </c>
      <c r="M3" s="88"/>
      <c r="N3" s="16"/>
    </row>
    <row r="4" spans="1:15" x14ac:dyDescent="0.25">
      <c r="B4" s="4" t="s">
        <v>2</v>
      </c>
      <c r="C4" s="3">
        <v>22750</v>
      </c>
      <c r="D4" s="3">
        <v>22750</v>
      </c>
      <c r="E4" s="3">
        <v>10111.11</v>
      </c>
      <c r="F4" s="3">
        <v>12638.89</v>
      </c>
      <c r="G4" s="83">
        <f t="shared" si="0"/>
        <v>22750</v>
      </c>
      <c r="I4" s="1"/>
      <c r="J4" s="159"/>
      <c r="K4" s="52" t="s">
        <v>1</v>
      </c>
      <c r="L4" s="88">
        <v>967.84</v>
      </c>
      <c r="M4" s="88">
        <f>L4-M15</f>
        <v>0</v>
      </c>
      <c r="N4" s="16"/>
    </row>
    <row r="5" spans="1:15" x14ac:dyDescent="0.25">
      <c r="B5" s="12" t="s">
        <v>16</v>
      </c>
      <c r="C5" s="13">
        <f t="shared" ref="C5:E5" si="1">SUM(C2:C4)</f>
        <v>56750</v>
      </c>
      <c r="D5" s="13">
        <f t="shared" si="1"/>
        <v>56750</v>
      </c>
      <c r="E5" s="13">
        <f t="shared" si="1"/>
        <v>25222.22</v>
      </c>
      <c r="F5" s="13">
        <f>SUM(F2:F4)</f>
        <v>31527.78</v>
      </c>
      <c r="G5" s="11">
        <f>SUM(E5:F5)</f>
        <v>56750</v>
      </c>
      <c r="I5" s="1"/>
      <c r="J5" s="155"/>
      <c r="K5" s="52" t="s">
        <v>2</v>
      </c>
      <c r="L5" s="88">
        <v>3170.03</v>
      </c>
      <c r="M5" s="88">
        <f>L5-M16</f>
        <v>483.67000000000007</v>
      </c>
      <c r="N5" s="16"/>
    </row>
    <row r="6" spans="1:15" x14ac:dyDescent="0.25">
      <c r="M6" s="1"/>
    </row>
    <row r="7" spans="1:15" x14ac:dyDescent="0.25">
      <c r="M7" s="1"/>
    </row>
    <row r="8" spans="1:15" x14ac:dyDescent="0.25">
      <c r="A8" s="86" t="s">
        <v>68</v>
      </c>
      <c r="B8" s="51">
        <v>2026</v>
      </c>
      <c r="C8" s="51" t="s">
        <v>58</v>
      </c>
      <c r="D8" s="51" t="s">
        <v>59</v>
      </c>
      <c r="E8" s="51" t="s">
        <v>60</v>
      </c>
      <c r="F8" s="234" t="s">
        <v>61</v>
      </c>
      <c r="G8" s="51" t="s">
        <v>62</v>
      </c>
      <c r="H8" s="51" t="s">
        <v>63</v>
      </c>
      <c r="I8" s="51" t="s">
        <v>36</v>
      </c>
      <c r="J8" s="51" t="s">
        <v>37</v>
      </c>
      <c r="K8" s="51" t="s">
        <v>38</v>
      </c>
      <c r="L8" s="51" t="s">
        <v>39</v>
      </c>
      <c r="M8" s="51" t="s">
        <v>40</v>
      </c>
      <c r="N8" s="51" t="s">
        <v>41</v>
      </c>
      <c r="O8" s="51" t="s">
        <v>42</v>
      </c>
    </row>
    <row r="9" spans="1:15" x14ac:dyDescent="0.25">
      <c r="A9" s="87">
        <v>187</v>
      </c>
      <c r="B9" s="52" t="s">
        <v>0</v>
      </c>
      <c r="C9" s="3"/>
      <c r="D9" s="3"/>
      <c r="E9" s="3"/>
      <c r="F9" s="3"/>
      <c r="G9" s="3"/>
      <c r="H9" s="3"/>
      <c r="I9" s="3"/>
      <c r="J9" s="3"/>
      <c r="K9" s="3"/>
      <c r="L9" s="19"/>
      <c r="M9" s="19"/>
      <c r="N9" s="19"/>
      <c r="O9" s="80">
        <f>E2-SUM(C9:N9)</f>
        <v>4444.4399999999996</v>
      </c>
    </row>
    <row r="10" spans="1:15" x14ac:dyDescent="0.25">
      <c r="A10" s="87">
        <v>188</v>
      </c>
      <c r="B10" s="52" t="s">
        <v>1</v>
      </c>
      <c r="C10" s="3"/>
      <c r="D10" s="3"/>
      <c r="E10" s="3"/>
      <c r="F10" s="3"/>
      <c r="G10" s="3"/>
      <c r="H10" s="3"/>
      <c r="I10" s="3"/>
      <c r="J10" s="3"/>
      <c r="K10" s="3"/>
      <c r="L10" s="19"/>
      <c r="M10" s="19"/>
      <c r="N10" s="3"/>
      <c r="O10" s="80">
        <f>E3-SUM(C10:N10)</f>
        <v>10666.67</v>
      </c>
    </row>
    <row r="11" spans="1:15" x14ac:dyDescent="0.25">
      <c r="A11" s="87">
        <v>189</v>
      </c>
      <c r="B11" s="52" t="s">
        <v>2</v>
      </c>
      <c r="C11" s="3"/>
      <c r="D11" s="3"/>
      <c r="E11" s="3"/>
      <c r="F11" s="3"/>
      <c r="G11" s="3"/>
      <c r="H11" s="3"/>
      <c r="I11" s="3"/>
      <c r="J11" s="3"/>
      <c r="K11" s="3"/>
      <c r="L11" s="19"/>
      <c r="M11" s="19"/>
      <c r="N11" s="19"/>
      <c r="O11" s="80">
        <f>E4-SUM(C11:N11)</f>
        <v>10111.11</v>
      </c>
    </row>
    <row r="12" spans="1:15" x14ac:dyDescent="0.25">
      <c r="L12" s="1"/>
    </row>
    <row r="13" spans="1:15" x14ac:dyDescent="0.25">
      <c r="L13" s="1"/>
    </row>
    <row r="14" spans="1:15" x14ac:dyDescent="0.25">
      <c r="B14" s="51" t="s">
        <v>83</v>
      </c>
      <c r="C14" s="20" t="s">
        <v>43</v>
      </c>
      <c r="D14" s="284" t="s">
        <v>44</v>
      </c>
      <c r="E14" s="284"/>
      <c r="F14" s="284"/>
      <c r="G14" s="284"/>
      <c r="H14" s="284"/>
      <c r="I14" s="284"/>
      <c r="J14" s="284"/>
      <c r="K14" s="284"/>
      <c r="L14" s="284"/>
      <c r="M14" s="21" t="s">
        <v>45</v>
      </c>
      <c r="N14" s="192" t="s">
        <v>76</v>
      </c>
    </row>
    <row r="15" spans="1:15" x14ac:dyDescent="0.25">
      <c r="B15" s="301" t="s">
        <v>94</v>
      </c>
      <c r="C15" s="262" t="s">
        <v>95</v>
      </c>
      <c r="D15" s="290" t="s">
        <v>96</v>
      </c>
      <c r="E15" s="290"/>
      <c r="F15" s="290"/>
      <c r="G15" s="290"/>
      <c r="H15" s="290"/>
      <c r="I15" s="290"/>
      <c r="J15" s="290"/>
      <c r="K15" s="290"/>
      <c r="L15" s="290"/>
      <c r="M15" s="3">
        <v>967.84</v>
      </c>
      <c r="N15" s="156"/>
    </row>
    <row r="16" spans="1:15" x14ac:dyDescent="0.25">
      <c r="B16" s="302"/>
      <c r="C16" s="263"/>
      <c r="D16" s="290" t="s">
        <v>96</v>
      </c>
      <c r="E16" s="290"/>
      <c r="F16" s="290"/>
      <c r="G16" s="290"/>
      <c r="H16" s="290"/>
      <c r="I16" s="290"/>
      <c r="J16" s="290"/>
      <c r="K16" s="290"/>
      <c r="L16" s="290"/>
      <c r="M16" s="3">
        <v>2686.36</v>
      </c>
      <c r="N16" s="163"/>
    </row>
    <row r="17" spans="2:17" x14ac:dyDescent="0.25">
      <c r="B17" s="169"/>
      <c r="C17" s="170"/>
      <c r="D17" s="290"/>
      <c r="E17" s="290"/>
      <c r="F17" s="290"/>
      <c r="G17" s="290"/>
      <c r="H17" s="290"/>
      <c r="I17" s="290"/>
      <c r="J17" s="290"/>
      <c r="K17" s="290"/>
      <c r="L17" s="290"/>
      <c r="M17" s="3"/>
      <c r="N17" s="156"/>
    </row>
    <row r="18" spans="2:17" x14ac:dyDescent="0.25">
      <c r="B18" s="194"/>
      <c r="C18" s="167"/>
      <c r="D18" s="290"/>
      <c r="E18" s="290"/>
      <c r="F18" s="290"/>
      <c r="G18" s="290"/>
      <c r="H18" s="290"/>
      <c r="I18" s="290"/>
      <c r="J18" s="290"/>
      <c r="K18" s="290"/>
      <c r="L18" s="290"/>
      <c r="M18" s="165"/>
      <c r="N18" s="173"/>
    </row>
    <row r="19" spans="2:17" x14ac:dyDescent="0.25">
      <c r="B19" s="195"/>
      <c r="C19" s="106"/>
      <c r="D19" s="290"/>
      <c r="E19" s="290"/>
      <c r="F19" s="290"/>
      <c r="G19" s="290"/>
      <c r="H19" s="290"/>
      <c r="I19" s="290"/>
      <c r="J19" s="290"/>
      <c r="K19" s="290"/>
      <c r="L19" s="290"/>
      <c r="M19" s="3"/>
      <c r="N19" s="156"/>
    </row>
    <row r="20" spans="2:17" x14ac:dyDescent="0.25">
      <c r="B20" s="195"/>
      <c r="C20" s="195"/>
      <c r="D20" s="290"/>
      <c r="E20" s="290"/>
      <c r="F20" s="290"/>
      <c r="G20" s="290"/>
      <c r="H20" s="290"/>
      <c r="I20" s="290"/>
      <c r="J20" s="290"/>
      <c r="K20" s="290"/>
      <c r="L20" s="290"/>
      <c r="M20" s="3"/>
      <c r="N20" s="156"/>
    </row>
    <row r="21" spans="2:17" x14ac:dyDescent="0.25">
      <c r="B21" s="196"/>
      <c r="C21" s="196"/>
      <c r="D21" s="290"/>
      <c r="E21" s="290"/>
      <c r="F21" s="290"/>
      <c r="G21" s="290"/>
      <c r="H21" s="290"/>
      <c r="I21" s="290"/>
      <c r="J21" s="290"/>
      <c r="K21" s="290"/>
      <c r="L21" s="290"/>
      <c r="M21" s="3"/>
      <c r="N21" s="156"/>
      <c r="O21" s="113"/>
    </row>
    <row r="22" spans="2:17" x14ac:dyDescent="0.25">
      <c r="B22" s="197"/>
      <c r="C22" s="129"/>
      <c r="D22" s="290"/>
      <c r="E22" s="290"/>
      <c r="F22" s="290"/>
      <c r="G22" s="290"/>
      <c r="H22" s="290"/>
      <c r="I22" s="290"/>
      <c r="J22" s="290"/>
      <c r="K22" s="290"/>
      <c r="L22" s="290"/>
      <c r="M22" s="3"/>
      <c r="N22" s="156"/>
      <c r="O22" s="146"/>
    </row>
    <row r="23" spans="2:17" x14ac:dyDescent="0.25">
      <c r="B23" s="130"/>
      <c r="C23" s="130"/>
      <c r="D23" s="290"/>
      <c r="E23" s="290"/>
      <c r="F23" s="290"/>
      <c r="G23" s="290"/>
      <c r="H23" s="290"/>
      <c r="I23" s="290"/>
      <c r="J23" s="290"/>
      <c r="K23" s="290"/>
      <c r="L23" s="290"/>
      <c r="M23" s="3"/>
      <c r="N23" s="156"/>
      <c r="O23" s="146"/>
    </row>
    <row r="24" spans="2:17" x14ac:dyDescent="0.25">
      <c r="B24" s="202"/>
      <c r="C24" s="130"/>
      <c r="D24" s="290"/>
      <c r="E24" s="290"/>
      <c r="F24" s="290"/>
      <c r="G24" s="290"/>
      <c r="H24" s="290"/>
      <c r="I24" s="290"/>
      <c r="J24" s="290"/>
      <c r="K24" s="290"/>
      <c r="L24" s="290"/>
      <c r="M24" s="3"/>
      <c r="N24" s="156"/>
      <c r="O24" s="146"/>
    </row>
    <row r="25" spans="2:17" x14ac:dyDescent="0.25">
      <c r="B25" s="204"/>
      <c r="C25" s="204"/>
      <c r="D25" s="292"/>
      <c r="E25" s="292"/>
      <c r="F25" s="292"/>
      <c r="G25" s="292"/>
      <c r="H25" s="292"/>
      <c r="I25" s="292"/>
      <c r="J25" s="292"/>
      <c r="K25" s="292"/>
      <c r="L25" s="292"/>
      <c r="M25" s="3"/>
      <c r="N25" s="156"/>
      <c r="O25" s="146"/>
    </row>
    <row r="26" spans="2:17" x14ac:dyDescent="0.25">
      <c r="B26" s="219"/>
      <c r="C26" s="219"/>
      <c r="D26" s="293"/>
      <c r="E26" s="294"/>
      <c r="F26" s="294"/>
      <c r="G26" s="294"/>
      <c r="H26" s="294"/>
      <c r="I26" s="294"/>
      <c r="J26" s="294"/>
      <c r="K26" s="294"/>
      <c r="L26" s="295"/>
      <c r="M26" s="3"/>
      <c r="N26" s="156"/>
      <c r="O26" s="146"/>
    </row>
    <row r="27" spans="2:17" x14ac:dyDescent="0.25">
      <c r="B27" s="212"/>
      <c r="C27" s="212"/>
      <c r="D27" s="296"/>
      <c r="E27" s="297"/>
      <c r="F27" s="297"/>
      <c r="G27" s="297"/>
      <c r="H27" s="297"/>
      <c r="I27" s="297"/>
      <c r="J27" s="297"/>
      <c r="K27" s="297"/>
      <c r="L27" s="298"/>
      <c r="M27" s="3"/>
      <c r="N27" s="156"/>
      <c r="O27" s="146"/>
    </row>
    <row r="28" spans="2:17" x14ac:dyDescent="0.25">
      <c r="B28" s="207"/>
      <c r="C28" s="206"/>
      <c r="D28" s="293"/>
      <c r="E28" s="294"/>
      <c r="F28" s="294"/>
      <c r="G28" s="294"/>
      <c r="H28" s="294"/>
      <c r="I28" s="294"/>
      <c r="J28" s="294"/>
      <c r="K28" s="294"/>
      <c r="L28" s="295"/>
      <c r="M28" s="3"/>
      <c r="N28" s="156"/>
      <c r="O28" s="146"/>
    </row>
    <row r="29" spans="2:17" x14ac:dyDescent="0.25">
      <c r="B29" s="207"/>
      <c r="C29" s="130"/>
      <c r="D29" s="292"/>
      <c r="E29" s="292"/>
      <c r="F29" s="292"/>
      <c r="G29" s="292"/>
      <c r="H29" s="292"/>
      <c r="I29" s="292"/>
      <c r="J29" s="292"/>
      <c r="K29" s="292"/>
      <c r="L29" s="292"/>
      <c r="M29" s="3"/>
      <c r="N29" s="156"/>
      <c r="O29" s="146"/>
    </row>
    <row r="30" spans="2:17" x14ac:dyDescent="0.25">
      <c r="N30" s="146"/>
      <c r="O30" s="146"/>
    </row>
    <row r="31" spans="2:17" x14ac:dyDescent="0.25">
      <c r="N31" s="146"/>
      <c r="O31" s="146"/>
      <c r="Q31" s="2"/>
    </row>
    <row r="32" spans="2:17" x14ac:dyDescent="0.25">
      <c r="N32" s="146"/>
      <c r="O32" s="146"/>
    </row>
    <row r="33" spans="14:16" x14ac:dyDescent="0.25">
      <c r="N33" s="113"/>
      <c r="O33" s="113"/>
      <c r="P33" s="92"/>
    </row>
    <row r="34" spans="14:16" x14ac:dyDescent="0.25">
      <c r="P34" s="113"/>
    </row>
    <row r="35" spans="14:16" x14ac:dyDescent="0.25">
      <c r="P35" s="113"/>
    </row>
    <row r="36" spans="14:16" x14ac:dyDescent="0.25">
      <c r="P36" s="113"/>
    </row>
    <row r="37" spans="14:16" x14ac:dyDescent="0.25">
      <c r="P37" s="113"/>
    </row>
    <row r="38" spans="14:16" x14ac:dyDescent="0.25">
      <c r="P38" s="113"/>
    </row>
    <row r="39" spans="14:16" x14ac:dyDescent="0.25">
      <c r="P39" s="113"/>
    </row>
    <row r="40" spans="14:16" x14ac:dyDescent="0.25">
      <c r="P40" s="113"/>
    </row>
    <row r="41" spans="14:16" x14ac:dyDescent="0.25">
      <c r="P41" s="113"/>
    </row>
  </sheetData>
  <mergeCells count="21">
    <mergeCell ref="A1:B1"/>
    <mergeCell ref="D22:L22"/>
    <mergeCell ref="D17:L17"/>
    <mergeCell ref="D14:L14"/>
    <mergeCell ref="D15:L15"/>
    <mergeCell ref="D16:L16"/>
    <mergeCell ref="D18:L18"/>
    <mergeCell ref="D19:L19"/>
    <mergeCell ref="D20:L20"/>
    <mergeCell ref="D21:L21"/>
    <mergeCell ref="L1:L2"/>
    <mergeCell ref="K1:K2"/>
    <mergeCell ref="B15:B16"/>
    <mergeCell ref="C15:C16"/>
    <mergeCell ref="D23:L23"/>
    <mergeCell ref="D24:L24"/>
    <mergeCell ref="D29:L29"/>
    <mergeCell ref="D25:L25"/>
    <mergeCell ref="D28:L28"/>
    <mergeCell ref="D26:L26"/>
    <mergeCell ref="D27:L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workbookViewId="0">
      <selection activeCell="D5" sqref="D5:D7"/>
    </sheetView>
  </sheetViews>
  <sheetFormatPr baseColWidth="10" defaultRowHeight="15" x14ac:dyDescent="0.25"/>
  <cols>
    <col min="3" max="3" width="27.42578125" customWidth="1"/>
    <col min="4" max="4" width="17.5703125" customWidth="1"/>
    <col min="8" max="8" width="21.5703125" customWidth="1"/>
    <col min="9" max="9" width="13.28515625" bestFit="1" customWidth="1"/>
  </cols>
  <sheetData>
    <row r="2" spans="2:9" ht="15.75" thickBot="1" x14ac:dyDescent="0.3"/>
    <row r="3" spans="2:9" ht="15.75" thickBot="1" x14ac:dyDescent="0.3">
      <c r="C3" s="110" t="s">
        <v>73</v>
      </c>
      <c r="H3" s="110" t="s">
        <v>75</v>
      </c>
    </row>
    <row r="4" spans="2:9" x14ac:dyDescent="0.25">
      <c r="B4" s="90" t="s">
        <v>68</v>
      </c>
      <c r="C4" s="109" t="s">
        <v>55</v>
      </c>
      <c r="D4" s="90" t="s">
        <v>42</v>
      </c>
      <c r="G4" s="102" t="s">
        <v>68</v>
      </c>
      <c r="H4" s="109">
        <v>2023</v>
      </c>
      <c r="I4" s="102" t="s">
        <v>42</v>
      </c>
    </row>
    <row r="5" spans="2:9" ht="16.5" thickBot="1" x14ac:dyDescent="0.3">
      <c r="B5" s="89"/>
      <c r="C5" s="52" t="s">
        <v>0</v>
      </c>
      <c r="D5" s="98">
        <f>'LOTE 1'!O9</f>
        <v>5456.67</v>
      </c>
      <c r="G5" s="101">
        <v>35</v>
      </c>
      <c r="H5" s="93" t="s">
        <v>18</v>
      </c>
      <c r="I5" s="107">
        <f>'LOTE 3'!O15</f>
        <v>3000</v>
      </c>
    </row>
    <row r="6" spans="2:9" ht="15.75" x14ac:dyDescent="0.25">
      <c r="B6" s="89">
        <v>1154</v>
      </c>
      <c r="C6" s="52" t="s">
        <v>1</v>
      </c>
      <c r="D6" s="98">
        <f>'LOTE 1'!O10</f>
        <v>8888.89</v>
      </c>
      <c r="G6" s="303">
        <v>36</v>
      </c>
      <c r="H6" s="304" t="s">
        <v>19</v>
      </c>
      <c r="I6" s="307" t="e">
        <f>'LOTE 1'!#REF!</f>
        <v>#REF!</v>
      </c>
    </row>
    <row r="7" spans="2:9" ht="15.75" x14ac:dyDescent="0.25">
      <c r="B7" s="89">
        <v>1155</v>
      </c>
      <c r="C7" s="52" t="s">
        <v>2</v>
      </c>
      <c r="D7" s="98">
        <f>'LOTE 1'!O11</f>
        <v>8000</v>
      </c>
      <c r="G7" s="303"/>
      <c r="H7" s="305"/>
      <c r="I7" s="308"/>
    </row>
    <row r="8" spans="2:9" ht="16.5" thickBot="1" x14ac:dyDescent="0.3">
      <c r="B8" s="90" t="s">
        <v>68</v>
      </c>
      <c r="C8" s="90" t="s">
        <v>66</v>
      </c>
      <c r="D8" s="99" t="e">
        <f>'LOTE 1'!#REF!</f>
        <v>#REF!</v>
      </c>
      <c r="G8" s="303"/>
      <c r="H8" s="306"/>
      <c r="I8" s="309"/>
    </row>
    <row r="9" spans="2:9" ht="15.75" x14ac:dyDescent="0.25">
      <c r="B9" s="89">
        <v>1596</v>
      </c>
      <c r="C9" s="52" t="s">
        <v>0</v>
      </c>
      <c r="D9" s="98" t="e">
        <f>'LOTE 1'!#REF!</f>
        <v>#REF!</v>
      </c>
      <c r="G9" s="101">
        <v>37</v>
      </c>
      <c r="H9" s="94" t="s">
        <v>20</v>
      </c>
      <c r="I9" s="107">
        <f>'LOTE 3'!O17</f>
        <v>8046.5399999999991</v>
      </c>
    </row>
    <row r="10" spans="2:9" ht="15.75" x14ac:dyDescent="0.25">
      <c r="B10" s="89">
        <v>1597</v>
      </c>
      <c r="C10" s="52" t="s">
        <v>1</v>
      </c>
      <c r="D10" s="98" t="e">
        <f>'LOTE 1'!#REF!</f>
        <v>#REF!</v>
      </c>
      <c r="G10" s="102" t="s">
        <v>68</v>
      </c>
      <c r="H10" s="102" t="s">
        <v>69</v>
      </c>
      <c r="I10" s="107" t="e">
        <f>'LOTE 1'!#REF!</f>
        <v>#REF!</v>
      </c>
    </row>
    <row r="11" spans="2:9" ht="15.75" x14ac:dyDescent="0.25">
      <c r="B11" s="89">
        <v>1598</v>
      </c>
      <c r="C11" s="52" t="s">
        <v>2</v>
      </c>
      <c r="D11" s="98" t="e">
        <f>'LOTE 1'!#REF!</f>
        <v>#REF!</v>
      </c>
      <c r="G11" s="101">
        <v>38</v>
      </c>
      <c r="H11" s="4" t="s">
        <v>21</v>
      </c>
      <c r="I11" s="107">
        <f>'LOTE 3'!O19</f>
        <v>15948.8</v>
      </c>
    </row>
    <row r="12" spans="2:9" ht="15.75" x14ac:dyDescent="0.25">
      <c r="B12" s="90" t="s">
        <v>68</v>
      </c>
      <c r="C12" s="90">
        <v>2023</v>
      </c>
      <c r="D12" s="99" t="str">
        <f>'LOTE 1'!O8</f>
        <v>TOTAL</v>
      </c>
      <c r="G12" s="101">
        <v>39</v>
      </c>
      <c r="H12" s="4" t="s">
        <v>22</v>
      </c>
      <c r="I12" s="108">
        <f>'LOTE 3'!O20</f>
        <v>55000</v>
      </c>
    </row>
    <row r="13" spans="2:9" ht="15.75" x14ac:dyDescent="0.25">
      <c r="B13" s="89">
        <v>164</v>
      </c>
      <c r="C13" s="52" t="s">
        <v>0</v>
      </c>
      <c r="D13" s="98">
        <f>'LOTE 1'!O9</f>
        <v>5456.67</v>
      </c>
      <c r="G13" s="101">
        <v>40</v>
      </c>
      <c r="H13" s="4" t="s">
        <v>23</v>
      </c>
      <c r="I13" s="107">
        <f>'LOTE 3'!O21</f>
        <v>50000</v>
      </c>
    </row>
    <row r="14" spans="2:9" ht="15.75" x14ac:dyDescent="0.25">
      <c r="B14" s="89">
        <v>165</v>
      </c>
      <c r="C14" s="52" t="s">
        <v>1</v>
      </c>
      <c r="D14" s="98">
        <f>'LOTE 1'!O10</f>
        <v>8888.89</v>
      </c>
    </row>
    <row r="15" spans="2:9" ht="15.75" x14ac:dyDescent="0.25">
      <c r="B15" s="89">
        <v>166</v>
      </c>
      <c r="C15" s="52" t="s">
        <v>2</v>
      </c>
      <c r="D15" s="98">
        <f>'LOTE 1'!O11</f>
        <v>8000</v>
      </c>
    </row>
    <row r="16" spans="2:9" ht="15.75" thickBot="1" x14ac:dyDescent="0.3"/>
    <row r="17" spans="2:9" ht="15.75" thickBot="1" x14ac:dyDescent="0.3">
      <c r="H17" s="110" t="s">
        <v>71</v>
      </c>
    </row>
    <row r="18" spans="2:9" ht="15.75" thickBot="1" x14ac:dyDescent="0.3">
      <c r="G18" s="102" t="s">
        <v>65</v>
      </c>
      <c r="H18" s="109" t="s">
        <v>55</v>
      </c>
      <c r="I18" s="102" t="s">
        <v>42</v>
      </c>
    </row>
    <row r="19" spans="2:9" ht="15.75" thickBot="1" x14ac:dyDescent="0.3">
      <c r="C19" s="110" t="s">
        <v>74</v>
      </c>
      <c r="G19" s="16">
        <v>1162</v>
      </c>
      <c r="H19" s="52" t="s">
        <v>18</v>
      </c>
      <c r="I19" s="55" t="e">
        <f>'LOTE 4'!#REF!</f>
        <v>#REF!</v>
      </c>
    </row>
    <row r="20" spans="2:9" x14ac:dyDescent="0.25">
      <c r="B20" s="90" t="s">
        <v>68</v>
      </c>
      <c r="C20" s="109" t="s">
        <v>66</v>
      </c>
      <c r="D20" s="90" t="s">
        <v>42</v>
      </c>
      <c r="G20" s="16">
        <v>1163</v>
      </c>
      <c r="H20" s="52" t="s">
        <v>19</v>
      </c>
      <c r="I20" s="55" t="e">
        <f>'LOTE 4'!#REF!</f>
        <v>#REF!</v>
      </c>
    </row>
    <row r="21" spans="2:9" x14ac:dyDescent="0.25">
      <c r="B21" s="89"/>
      <c r="C21" s="52" t="s">
        <v>0</v>
      </c>
      <c r="D21" s="80" t="e">
        <f>'LOTE 2'!#REF!</f>
        <v>#REF!</v>
      </c>
      <c r="G21" s="16">
        <v>1164</v>
      </c>
      <c r="H21" s="52" t="s">
        <v>20</v>
      </c>
      <c r="I21" s="55" t="e">
        <f>'LOTE 4'!#REF!</f>
        <v>#REF!</v>
      </c>
    </row>
    <row r="22" spans="2:9" x14ac:dyDescent="0.25">
      <c r="B22" s="89">
        <v>1157</v>
      </c>
      <c r="C22" s="52" t="s">
        <v>1</v>
      </c>
      <c r="D22" s="80" t="e">
        <f>'LOTE 2'!#REF!</f>
        <v>#REF!</v>
      </c>
      <c r="G22" s="102" t="s">
        <v>65</v>
      </c>
      <c r="H22" s="102" t="s">
        <v>70</v>
      </c>
      <c r="I22" s="55"/>
    </row>
    <row r="23" spans="2:9" x14ac:dyDescent="0.25">
      <c r="B23" s="89">
        <v>1158</v>
      </c>
      <c r="C23" s="52" t="s">
        <v>2</v>
      </c>
      <c r="D23" s="80" t="e">
        <f>'LOTE 2'!#REF!</f>
        <v>#REF!</v>
      </c>
      <c r="G23" s="16">
        <v>1605</v>
      </c>
      <c r="H23" s="52" t="s">
        <v>18</v>
      </c>
      <c r="I23" s="55" t="e">
        <f>'LOTE 4'!#REF!</f>
        <v>#REF!</v>
      </c>
    </row>
    <row r="24" spans="2:9" x14ac:dyDescent="0.25">
      <c r="B24" s="90" t="s">
        <v>68</v>
      </c>
      <c r="C24" s="90" t="s">
        <v>66</v>
      </c>
      <c r="D24" s="91" t="e">
        <f>'LOTE 2'!#REF!</f>
        <v>#REF!</v>
      </c>
      <c r="G24" s="16">
        <v>1606</v>
      </c>
      <c r="H24" s="52" t="s">
        <v>19</v>
      </c>
      <c r="I24" s="55" t="e">
        <f>'LOTE 4'!#REF!</f>
        <v>#REF!</v>
      </c>
    </row>
    <row r="25" spans="2:9" x14ac:dyDescent="0.25">
      <c r="B25" s="89">
        <v>1599</v>
      </c>
      <c r="C25" s="52" t="s">
        <v>0</v>
      </c>
      <c r="D25" s="80" t="e">
        <f>'LOTE 2'!#REF!</f>
        <v>#REF!</v>
      </c>
      <c r="G25" s="16">
        <v>1607</v>
      </c>
      <c r="H25" s="52" t="s">
        <v>20</v>
      </c>
      <c r="I25" s="55" t="e">
        <f>'LOTE 4'!#REF!</f>
        <v>#REF!</v>
      </c>
    </row>
    <row r="26" spans="2:9" x14ac:dyDescent="0.25">
      <c r="B26" s="89"/>
      <c r="C26" s="52" t="s">
        <v>1</v>
      </c>
      <c r="D26" s="80" t="e">
        <f>'LOTE 2'!#REF!</f>
        <v>#REF!</v>
      </c>
      <c r="G26" s="102" t="s">
        <v>65</v>
      </c>
      <c r="H26" s="102">
        <v>2023</v>
      </c>
      <c r="I26" s="55"/>
    </row>
    <row r="27" spans="2:9" x14ac:dyDescent="0.25">
      <c r="B27" s="89">
        <v>1601</v>
      </c>
      <c r="C27" s="52" t="s">
        <v>2</v>
      </c>
      <c r="D27" s="80" t="e">
        <f>'LOTE 2'!#REF!</f>
        <v>#REF!</v>
      </c>
      <c r="G27" s="16">
        <v>190</v>
      </c>
      <c r="H27" s="52" t="s">
        <v>18</v>
      </c>
      <c r="I27" s="55">
        <f>'LOTE 4'!O9</f>
        <v>1619.8000000000002</v>
      </c>
    </row>
    <row r="28" spans="2:9" x14ac:dyDescent="0.25">
      <c r="B28" s="90" t="s">
        <v>68</v>
      </c>
      <c r="C28" s="90">
        <v>2023</v>
      </c>
      <c r="D28" s="91" t="str">
        <f>'LOTE 2'!P8</f>
        <v>TOTAL</v>
      </c>
      <c r="G28" s="16">
        <v>191</v>
      </c>
      <c r="H28" s="52" t="s">
        <v>19</v>
      </c>
      <c r="I28" s="55">
        <f>'LOTE 4'!O10</f>
        <v>23036.67</v>
      </c>
    </row>
    <row r="29" spans="2:9" x14ac:dyDescent="0.25">
      <c r="B29" s="89">
        <v>167</v>
      </c>
      <c r="C29" s="52" t="s">
        <v>0</v>
      </c>
      <c r="D29" s="80">
        <f>'LOTE 2'!P9</f>
        <v>121.02999999999975</v>
      </c>
      <c r="G29" s="16">
        <v>192</v>
      </c>
      <c r="H29" s="52" t="s">
        <v>20</v>
      </c>
      <c r="I29" s="55">
        <f>'LOTE 4'!O11</f>
        <v>9526.5</v>
      </c>
    </row>
    <row r="30" spans="2:9" x14ac:dyDescent="0.25">
      <c r="B30" s="89">
        <v>168</v>
      </c>
      <c r="C30" s="52" t="s">
        <v>1</v>
      </c>
      <c r="D30" s="80">
        <f>'LOTE 2'!P10</f>
        <v>128.03000000000065</v>
      </c>
    </row>
    <row r="31" spans="2:9" x14ac:dyDescent="0.25">
      <c r="B31" s="89">
        <v>169</v>
      </c>
      <c r="C31" s="52" t="s">
        <v>2</v>
      </c>
      <c r="D31" s="80">
        <f>'LOTE 2'!P11</f>
        <v>9233.2800000000007</v>
      </c>
    </row>
    <row r="32" spans="2:9" x14ac:dyDescent="0.25">
      <c r="B32" s="103"/>
      <c r="C32" s="104"/>
      <c r="D32" s="105"/>
    </row>
    <row r="33" spans="2:4" x14ac:dyDescent="0.25">
      <c r="B33" s="103"/>
      <c r="C33" s="104"/>
      <c r="D33" s="105"/>
    </row>
    <row r="34" spans="2:4" ht="15.75" thickBot="1" x14ac:dyDescent="0.3"/>
    <row r="35" spans="2:4" ht="15.75" thickBot="1" x14ac:dyDescent="0.3">
      <c r="C35" s="111" t="s">
        <v>72</v>
      </c>
    </row>
    <row r="36" spans="2:4" x14ac:dyDescent="0.25">
      <c r="B36" s="96" t="s">
        <v>68</v>
      </c>
      <c r="C36" s="109">
        <v>2022</v>
      </c>
      <c r="D36" s="96" t="s">
        <v>42</v>
      </c>
    </row>
    <row r="37" spans="2:4" x14ac:dyDescent="0.25">
      <c r="B37" s="95">
        <v>1159</v>
      </c>
      <c r="C37" s="52" t="s">
        <v>0</v>
      </c>
      <c r="D37" s="100" t="e">
        <f>'LOTE 5'!#REF!</f>
        <v>#REF!</v>
      </c>
    </row>
    <row r="38" spans="2:4" x14ac:dyDescent="0.25">
      <c r="B38" s="95">
        <v>1160</v>
      </c>
      <c r="C38" s="52" t="s">
        <v>1</v>
      </c>
      <c r="D38" s="100" t="e">
        <f>'LOTE 5'!#REF!</f>
        <v>#REF!</v>
      </c>
    </row>
    <row r="39" spans="2:4" x14ac:dyDescent="0.25">
      <c r="B39" s="95">
        <v>1161</v>
      </c>
      <c r="C39" s="52" t="s">
        <v>2</v>
      </c>
      <c r="D39" s="100" t="e">
        <f>'LOTE 5'!#REF!</f>
        <v>#REF!</v>
      </c>
    </row>
    <row r="40" spans="2:4" x14ac:dyDescent="0.25">
      <c r="B40" s="96" t="s">
        <v>68</v>
      </c>
      <c r="C40" s="96" t="s">
        <v>56</v>
      </c>
      <c r="D40" s="97" t="s">
        <v>42</v>
      </c>
    </row>
    <row r="41" spans="2:4" x14ac:dyDescent="0.25">
      <c r="B41" s="95">
        <v>1602</v>
      </c>
      <c r="C41" s="52" t="s">
        <v>0</v>
      </c>
      <c r="D41" s="100" t="e">
        <f>'LOTE 5'!#REF!</f>
        <v>#REF!</v>
      </c>
    </row>
    <row r="42" spans="2:4" x14ac:dyDescent="0.25">
      <c r="B42" s="95">
        <v>1603</v>
      </c>
      <c r="C42" s="52" t="s">
        <v>1</v>
      </c>
      <c r="D42" s="100" t="e">
        <f>'LOTE 5'!#REF!</f>
        <v>#REF!</v>
      </c>
    </row>
    <row r="43" spans="2:4" x14ac:dyDescent="0.25">
      <c r="B43" s="95">
        <v>1604</v>
      </c>
      <c r="C43" s="52" t="s">
        <v>2</v>
      </c>
      <c r="D43" s="100" t="e">
        <f>'LOTE 5'!#REF!</f>
        <v>#REF!</v>
      </c>
    </row>
    <row r="44" spans="2:4" x14ac:dyDescent="0.25">
      <c r="B44" s="96" t="s">
        <v>68</v>
      </c>
      <c r="C44" s="96">
        <v>2023</v>
      </c>
      <c r="D44" s="97" t="s">
        <v>42</v>
      </c>
    </row>
    <row r="45" spans="2:4" x14ac:dyDescent="0.25">
      <c r="B45" s="95">
        <v>170</v>
      </c>
      <c r="C45" s="52" t="s">
        <v>0</v>
      </c>
      <c r="D45" s="100">
        <f>'LOTE 5'!O9</f>
        <v>4444.4399999999996</v>
      </c>
    </row>
    <row r="46" spans="2:4" x14ac:dyDescent="0.25">
      <c r="B46" s="95">
        <v>171</v>
      </c>
      <c r="C46" s="52" t="s">
        <v>1</v>
      </c>
      <c r="D46" s="100">
        <f>'LOTE 5'!O10</f>
        <v>10666.67</v>
      </c>
    </row>
    <row r="47" spans="2:4" x14ac:dyDescent="0.25">
      <c r="B47" s="95">
        <v>172</v>
      </c>
      <c r="C47" s="52" t="s">
        <v>2</v>
      </c>
      <c r="D47" s="100">
        <f>'LOTE 5'!O11</f>
        <v>10111.11</v>
      </c>
    </row>
  </sheetData>
  <mergeCells count="3">
    <mergeCell ref="G6:G8"/>
    <mergeCell ref="H6:H8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RECURSOS PUBLICITARIOS</vt:lpstr>
      <vt:lpstr>LOTE 1</vt:lpstr>
      <vt:lpstr>LOTE 2</vt:lpstr>
      <vt:lpstr>LOTE 3</vt:lpstr>
      <vt:lpstr>LOTE 4</vt:lpstr>
      <vt:lpstr>LOTE 5</vt:lpstr>
      <vt:lpstr>resumen</vt:lpstr>
      <vt:lpstr>'LOTE 3'!Área_de_impresión</vt:lpstr>
      <vt:lpstr>'RECURSOS PUBLICITARIOS'!Área_de_impresión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Rodríguez Muñoz</dc:creator>
  <cp:lastModifiedBy>Rodríguez García, María José</cp:lastModifiedBy>
  <cp:lastPrinted>2023-10-19T11:48:39Z</cp:lastPrinted>
  <dcterms:created xsi:type="dcterms:W3CDTF">2022-08-25T07:09:42Z</dcterms:created>
  <dcterms:modified xsi:type="dcterms:W3CDTF">2026-06-24T11:32:34Z</dcterms:modified>
</cp:coreProperties>
</file>